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296" yWindow="65356" windowWidth="28680" windowHeight="14520" activeTab="1"/>
  </bookViews>
  <sheets>
    <sheet name="INTRO" sheetId="1" r:id="rId1"/>
    <sheet name="TEST" sheetId="2" r:id="rId2"/>
    <sheet name="DATA" sheetId="3" r:id="rId3"/>
    <sheet name="VOCAB" sheetId="4" r:id="rId4"/>
  </sheets>
  <definedNames>
    <definedName name="a">'DATA'!$B$6:$C$28</definedName>
    <definedName name="answers">'TEST'!$C$6:$C$22</definedName>
    <definedName name="correct">'DATA'!#REF!</definedName>
    <definedName name="data">'DATA'!$B$6:$C$31</definedName>
    <definedName name="score">'DATA'!$E$6:$F$31</definedName>
  </definedNames>
  <calcPr fullCalcOnLoad="1"/>
</workbook>
</file>

<file path=xl/sharedStrings.xml><?xml version="1.0" encoding="utf-8"?>
<sst xmlns="http://schemas.openxmlformats.org/spreadsheetml/2006/main" count="274" uniqueCount="145">
  <si>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</si>
  <si>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</si>
  <si>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</si>
  <si>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</si>
  <si>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</si>
  <si>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</si>
  <si>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</si>
  <si>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</si>
  <si>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</si>
  <si>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</si>
  <si>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</si>
  <si>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</si>
  <si>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</si>
  <si>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</si>
  <si>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</si>
  <si>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</si>
  <si>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</si>
  <si>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Your
Choice</t>
  </si>
  <si>
    <t>N°</t>
  </si>
  <si>
    <t>RELEVANT VOCABULARY</t>
  </si>
  <si>
    <t>ALL CORRECT - WELL DONE!</t>
  </si>
  <si>
    <t>UNSEQUENCED PROCEDURES</t>
  </si>
  <si>
    <t>THE CORRECT SEQUENCE</t>
  </si>
  <si>
    <t>Write the appropriate LETTER in the white cells to SEQUENCE the events.</t>
  </si>
  <si>
    <t>You feel ill enough to feel you need to see your doctor.</t>
  </si>
  <si>
    <t>You ring to make an appointment.</t>
  </si>
  <si>
    <t>You wait in the waiting-room!</t>
  </si>
  <si>
    <t>Finally, the receptionist calls your name.</t>
  </si>
  <si>
    <t>You go into the surgery.</t>
  </si>
  <si>
    <t>He asks you what the problem is.</t>
  </si>
  <si>
    <t>He may then take your blood-pressure and…..</t>
  </si>
  <si>
    <t>He asks supplementary questions,</t>
  </si>
  <si>
    <t>…. then he examines you</t>
  </si>
  <si>
    <t>You explain the symptoms the best you can.</t>
  </si>
  <si>
    <t>If you are lucky, you can have these done at once.</t>
  </si>
  <si>
    <t>At other times you have to call or return to the surgery.</t>
  </si>
  <si>
    <t>Once the problem is diagnosed …</t>
  </si>
  <si>
    <t>… the doctor will decide on treatment.</t>
  </si>
  <si>
    <t>….. and often give a prognosis.</t>
  </si>
  <si>
    <t>If he cannot treat you himself …</t>
  </si>
  <si>
    <t>… he will refer you to a specialist.</t>
  </si>
  <si>
    <t>You greet the doctor.</t>
  </si>
  <si>
    <t>r</t>
  </si>
  <si>
    <t>s</t>
  </si>
  <si>
    <t>t</t>
  </si>
  <si>
    <t>u</t>
  </si>
  <si>
    <t>v</t>
  </si>
  <si>
    <t>w</t>
  </si>
  <si>
    <t>x</t>
  </si>
  <si>
    <t>Going to the Doctor's …..</t>
  </si>
  <si>
    <t>After this, he may have a diagnosis ….</t>
  </si>
  <si>
    <t>… but he may decide some more tests are needed.</t>
  </si>
  <si>
    <t>… listen to your chest.</t>
  </si>
  <si>
    <t>Sometimes the results are available within minutes.</t>
  </si>
  <si>
    <t>He or she will explain everything to you,</t>
  </si>
  <si>
    <t>You go to the practice, and present your health insurance card.</t>
  </si>
  <si>
    <t>You usually leave with a prescription.</t>
  </si>
  <si>
    <t>Make sure you follow the instructions!</t>
  </si>
  <si>
    <t>y</t>
  </si>
  <si>
    <t>z</t>
  </si>
  <si>
    <t>NEARLY ALL RIGHT! WOW!!</t>
  </si>
  <si>
    <t>surgery 1</t>
  </si>
  <si>
    <t>surgery 2</t>
  </si>
  <si>
    <t>to DO some tests (not "make")</t>
  </si>
  <si>
    <t>to examine</t>
  </si>
  <si>
    <t>to treat</t>
  </si>
  <si>
    <t>to diagnose</t>
  </si>
  <si>
    <t>to give a prognosis</t>
  </si>
  <si>
    <t>a stethoscope</t>
  </si>
  <si>
    <t>to take blood pressure</t>
  </si>
  <si>
    <t>a blood sample</t>
  </si>
  <si>
    <t>a urine sample</t>
  </si>
  <si>
    <t>a plaster</t>
  </si>
  <si>
    <t>a bandage</t>
  </si>
  <si>
    <t>to syringe the ears</t>
  </si>
  <si>
    <t>to prescribe</t>
  </si>
  <si>
    <t>Doctors may prescribe some kind of medicine on a form called a prescription.</t>
  </si>
  <si>
    <t>the premises where one or more doctor's see patients</t>
  </si>
  <si>
    <t>a medical operation, usually involving anaesthetic</t>
  </si>
  <si>
    <t>local anaesthetic</t>
  </si>
  <si>
    <t>general anaesthetic</t>
  </si>
  <si>
    <t>whereby a doctor numbs the feeling in just one part of the body for a minor operation</t>
  </si>
  <si>
    <t>whereby an anaestheticist puts you to sleep for a major operation</t>
  </si>
  <si>
    <t>to refer to</t>
  </si>
  <si>
    <t>to make a referral</t>
  </si>
  <si>
    <t>what the G.P. does when he or she refers you to a specialist</t>
  </si>
  <si>
    <t>nil by mouth</t>
  </si>
  <si>
    <t>seen above a patient's bed when they are not allowed to eat or drink anything</t>
  </si>
  <si>
    <t>ward</t>
  </si>
  <si>
    <t>Matron</t>
  </si>
  <si>
    <t>nurse</t>
  </si>
  <si>
    <t>medically-trained professional who assists doctors and looks after patients</t>
  </si>
  <si>
    <t>porter</t>
  </si>
  <si>
    <t>non-medical hospital employee who pushes mobile beds about and performs other manual duties</t>
  </si>
  <si>
    <t xml:space="preserve">to apply the various actions that the doctor considers appropriate </t>
  </si>
  <si>
    <t>to decide what is wrong with you</t>
  </si>
  <si>
    <t>to predict the future course of a medical condition</t>
  </si>
  <si>
    <t>a disease</t>
  </si>
  <si>
    <t>some sort of usually tropical illness such as malaria, yellow fever etc</t>
  </si>
  <si>
    <t>a (medical) condition</t>
  </si>
  <si>
    <t>some sort of medical problem, usually more permanent than a short-term illness</t>
  </si>
  <si>
    <t>to take with a syringe some blood from your body to be analysed</t>
  </si>
  <si>
    <t>to take urine from your body to be analysed</t>
  </si>
  <si>
    <t>a minor/major operation</t>
  </si>
  <si>
    <t>the former may involve only local anaesthetic, the latter general anaesthetic</t>
  </si>
  <si>
    <t>whereby the doctor looks carefully at you to try to decide on a diagnosis</t>
  </si>
  <si>
    <t>Sister</t>
  </si>
  <si>
    <t>senior nurse, often in charge of a large ward</t>
  </si>
  <si>
    <t>Chief Nurse - supposed to organize and discipline all the other nurses</t>
  </si>
  <si>
    <t>long material wrapped round a dressing on a wound or to give support to an aread of the body</t>
  </si>
  <si>
    <t>small, square, rectangular or round patch that can be stuck over a minor wound</t>
  </si>
  <si>
    <t>used by doctors to listen to the chest - invented by Rene Laennec of Quimper, France</t>
  </si>
  <si>
    <t>name given to a hospital room for one or multiple patients</t>
  </si>
  <si>
    <t>G.P.</t>
  </si>
  <si>
    <t>general practitioner - a local or "family" doctor who is the first port of call for someone ill</t>
  </si>
  <si>
    <t>symptoms</t>
  </si>
  <si>
    <t>individual indications or signs of a medical complaint or illness</t>
  </si>
  <si>
    <t>practice</t>
  </si>
  <si>
    <t>the one or more doctor's business - "surgery" is often synonymous, but focuses more on the patient-to-doctor contact area than the business aspect - doctors are said to "practise medicine"</t>
  </si>
  <si>
    <t>we don't MAKE tests, we DO them (or more formally, carry them out)</t>
  </si>
  <si>
    <t>when doctors wash out the ears using a syringe full of oxygenated water.</t>
  </si>
  <si>
    <t>a course of treatment</t>
  </si>
  <si>
    <t xml:space="preserve"> treatment prescribed or carried out over a period of time, possibly involving different steps</t>
  </si>
  <si>
    <t>a (hospital) consultant</t>
  </si>
  <si>
    <t>RIGHT?</t>
  </si>
  <si>
    <t>After this, he may make a diagnosis ….</t>
  </si>
  <si>
    <t>A G.P. may refer you to a specialist when appropriate.</t>
  </si>
  <si>
    <t>the usual title for a medical specialist - in the UK these are called "Mr …" and not "Doctor" …</t>
  </si>
  <si>
    <t>This set of sheets is designed to help you learn stuff by TESTING YOURSELF.</t>
  </si>
  <si>
    <t>PRACTICAL INFORMATION:</t>
  </si>
  <si>
    <t>SHEETS:</t>
  </si>
  <si>
    <t>Introduction (which you are reading …)</t>
  </si>
  <si>
    <t>If the display doesn't fit on your machine, use ZOOM.</t>
  </si>
  <si>
    <t>PEDAGOGICAL INFORMATION</t>
  </si>
  <si>
    <t>You can do the exercise in any order, with instant checking.</t>
  </si>
  <si>
    <t>You should REPEAT the parts you get wrong, but not necessarily immediately.</t>
  </si>
  <si>
    <t>You could let me have any comments, including notification of errors.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</si>
  <si>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</si>
  <si>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</si>
  <si>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</si>
  <si>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</si>
  <si>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chrissnuggs@gmail.com</t>
  </si>
  <si>
    <t>Reference ….</t>
  </si>
  <si>
    <t>Test Sheet - designed for widescreen monitors</t>
  </si>
  <si>
    <t>This exercises uses MACROS. You need to set the right security level on your machine and ENABLE MACROS.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</si>
</sst>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6"/>
      <name val="Arial"/>
      <family val="2"/>
    </font>
    <font>
      <b/>
      <sz val="18"/>
      <color indexed="16"/>
      <name val="Arial"/>
      <family val="2"/>
    </font>
    <font>
      <sz val="12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5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 indent="1"/>
    </xf>
    <xf numFmtId="0" fontId="11" fillId="5" borderId="8" xfId="0" applyFont="1" applyFill="1" applyBorder="1" applyAlignment="1">
      <alignment horizontal="left" vertical="center" wrapText="1" indent="1"/>
    </xf>
    <xf numFmtId="0" fontId="11" fillId="5" borderId="9" xfId="0" applyFont="1" applyFill="1" applyBorder="1" applyAlignment="1">
      <alignment horizontal="left" vertical="center" wrapText="1" indent="1"/>
    </xf>
    <xf numFmtId="0" fontId="11" fillId="5" borderId="10" xfId="0" applyFont="1" applyFill="1" applyBorder="1" applyAlignment="1">
      <alignment horizontal="left" vertical="center" wrapText="1" indent="1"/>
    </xf>
    <xf numFmtId="0" fontId="11" fillId="5" borderId="1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0" fillId="5" borderId="9" xfId="0" applyFill="1" applyBorder="1" applyAlignment="1">
      <alignment horizontal="left" vertical="center" wrapText="1" indent="1"/>
    </xf>
    <xf numFmtId="0" fontId="6" fillId="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left" vertical="center" wrapText="1" indent="1"/>
      <protection hidden="1"/>
    </xf>
    <xf numFmtId="0" fontId="5" fillId="5" borderId="9" xfId="0" applyFont="1" applyFill="1" applyBorder="1" applyAlignment="1" applyProtection="1">
      <alignment horizontal="left" vertical="center" wrapText="1" indent="1"/>
      <protection hidden="1"/>
    </xf>
    <xf numFmtId="0" fontId="5" fillId="5" borderId="11" xfId="0" applyFont="1" applyFill="1" applyBorder="1" applyAlignment="1" applyProtection="1">
      <alignment horizontal="left" vertical="center" wrapText="1" indent="1"/>
      <protection hidden="1"/>
    </xf>
    <xf numFmtId="0" fontId="5" fillId="2" borderId="17" xfId="0" applyFont="1" applyFill="1" applyBorder="1" applyAlignment="1" applyProtection="1">
      <alignment horizontal="left" vertical="center" wrapText="1" indent="1"/>
      <protection hidden="1"/>
    </xf>
    <xf numFmtId="0" fontId="5" fillId="2" borderId="18" xfId="0" applyFont="1" applyFill="1" applyBorder="1" applyAlignment="1" applyProtection="1">
      <alignment horizontal="left" vertical="center" wrapText="1" indent="1"/>
      <protection hidden="1"/>
    </xf>
    <xf numFmtId="0" fontId="5" fillId="2" borderId="19" xfId="0" applyFont="1" applyFill="1" applyBorder="1" applyAlignment="1" applyProtection="1">
      <alignment horizontal="left" vertical="center" wrapText="1" indent="1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horizontal="left" vertical="center" indent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vertical="center" wrapText="1"/>
      <protection/>
    </xf>
    <xf numFmtId="0" fontId="15" fillId="7" borderId="24" xfId="0" applyFont="1" applyFill="1" applyBorder="1" applyAlignment="1" applyProtection="1">
      <alignment horizontal="left" vertical="center" wrapText="1"/>
      <protection/>
    </xf>
    <xf numFmtId="0" fontId="17" fillId="7" borderId="25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center"/>
    </xf>
    <xf numFmtId="0" fontId="5" fillId="3" borderId="26" xfId="0" applyFont="1" applyFill="1" applyBorder="1" applyAlignment="1">
      <alignment horizontal="left" vertical="center" indent="1"/>
    </xf>
    <xf numFmtId="0" fontId="5" fillId="3" borderId="27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695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695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showGridLines="0" showRowColHeaders="0" workbookViewId="0" topLeftCell="A1">
      <selection activeCell="E9" sqref="E9"/>
    </sheetView>
  </sheetViews>
  <sheetFormatPr defaultColWidth="11.00390625" defaultRowHeight="14.25"/>
  <cols>
    <col min="1" max="1" width="3.00390625" style="68" customWidth="1"/>
    <col min="2" max="2" width="13.875" style="68" customWidth="1"/>
    <col min="3" max="3" width="4.25390625" style="68" customWidth="1"/>
    <col min="4" max="4" width="21.25390625" style="68" customWidth="1"/>
    <col min="5" max="5" width="41.375" style="68" customWidth="1"/>
    <col min="6" max="6" width="27.25390625" style="68" customWidth="1"/>
    <col min="7" max="10" width="11.00390625" style="68" customWidth="1"/>
    <col min="11" max="11" width="16.25390625" style="68" customWidth="1"/>
    <col min="12" max="16384" width="11.00390625" style="68" customWidth="1"/>
  </cols>
  <sheetData>
    <row r="1" spans="2:11" ht="44.25" customHeight="1">
      <c r="B1" s="83" t="s">
        <v>128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37.5" customHeight="1">
      <c r="B2" s="84" t="s">
        <v>129</v>
      </c>
      <c r="C2" s="84"/>
      <c r="D2" s="84"/>
      <c r="E2" s="84"/>
      <c r="F2" s="69"/>
      <c r="G2" s="69"/>
      <c r="H2" s="69"/>
      <c r="I2" s="69"/>
      <c r="J2" s="69"/>
      <c r="K2" s="69"/>
    </row>
    <row r="3" spans="2:11" ht="23.25" customHeight="1">
      <c r="B3" s="70" t="s">
        <v>130</v>
      </c>
      <c r="C3" s="71">
        <v>1</v>
      </c>
      <c r="D3" s="85" t="s">
        <v>131</v>
      </c>
      <c r="E3" s="85"/>
      <c r="F3" s="85"/>
      <c r="G3" s="85"/>
      <c r="H3" s="69"/>
      <c r="I3" s="69"/>
      <c r="J3" s="69"/>
      <c r="K3" s="69"/>
    </row>
    <row r="4" spans="2:11" ht="23.25" customHeight="1">
      <c r="B4" s="70"/>
      <c r="C4" s="71">
        <v>2</v>
      </c>
      <c r="D4" s="85" t="s">
        <v>142</v>
      </c>
      <c r="E4" s="85"/>
      <c r="F4" s="85"/>
      <c r="G4" s="69"/>
      <c r="H4" s="69"/>
      <c r="I4" s="69"/>
      <c r="J4" s="69"/>
      <c r="K4" s="69"/>
    </row>
    <row r="5" spans="2:11" ht="23.25" customHeight="1">
      <c r="B5" s="70"/>
      <c r="C5" s="71">
        <v>3</v>
      </c>
      <c r="D5" s="85" t="s">
        <v>143</v>
      </c>
      <c r="E5" s="85"/>
      <c r="F5" s="85"/>
      <c r="G5" s="69"/>
      <c r="H5" s="69"/>
      <c r="I5" s="69"/>
      <c r="J5" s="69"/>
      <c r="K5" s="69"/>
    </row>
    <row r="6" spans="2:11" ht="23.25" customHeight="1">
      <c r="B6" s="70"/>
      <c r="D6" s="85" t="s">
        <v>132</v>
      </c>
      <c r="E6" s="85"/>
      <c r="F6" s="85"/>
      <c r="G6" s="85"/>
      <c r="H6" s="69"/>
      <c r="I6" s="69"/>
      <c r="J6" s="69"/>
      <c r="K6" s="69"/>
    </row>
    <row r="7" spans="2:11" ht="3.75" customHeight="1">
      <c r="B7" s="70"/>
      <c r="C7" s="73"/>
      <c r="D7" s="74"/>
      <c r="E7" s="73"/>
      <c r="F7" s="73"/>
      <c r="G7" s="69"/>
      <c r="H7" s="69"/>
      <c r="I7" s="69"/>
      <c r="J7" s="69"/>
      <c r="K7" s="69"/>
    </row>
    <row r="8" spans="2:11" ht="61.5" customHeight="1">
      <c r="B8" s="70"/>
      <c r="C8" s="75">
        <v>4</v>
      </c>
      <c r="D8" s="86" t="s">
        <v>144</v>
      </c>
      <c r="E8" s="86"/>
      <c r="F8" s="74"/>
      <c r="G8" s="74"/>
      <c r="H8" s="69"/>
      <c r="I8" s="69"/>
      <c r="J8" s="69"/>
      <c r="K8" s="69"/>
    </row>
    <row r="9" spans="2:11" ht="18.75" customHeight="1">
      <c r="B9" s="70"/>
      <c r="C9" s="71"/>
      <c r="D9" s="74"/>
      <c r="E9" s="73"/>
      <c r="F9" s="73"/>
      <c r="G9" s="69"/>
      <c r="H9" s="69"/>
      <c r="I9" s="69"/>
      <c r="J9" s="69"/>
      <c r="K9" s="69"/>
    </row>
    <row r="10" spans="2:11" ht="18.75" customHeight="1">
      <c r="B10" s="84" t="s">
        <v>133</v>
      </c>
      <c r="C10" s="84"/>
      <c r="D10" s="84"/>
      <c r="E10" s="69"/>
      <c r="F10" s="69"/>
      <c r="G10" s="69"/>
      <c r="H10" s="69"/>
      <c r="I10" s="69"/>
      <c r="J10" s="69"/>
      <c r="K10" s="69"/>
    </row>
    <row r="11" spans="2:11" ht="7.5" customHeight="1">
      <c r="B11" s="70"/>
      <c r="C11" s="70"/>
      <c r="D11" s="69"/>
      <c r="E11" s="69"/>
      <c r="F11" s="69"/>
      <c r="G11" s="69"/>
      <c r="H11" s="69"/>
      <c r="I11" s="69"/>
      <c r="J11" s="69"/>
      <c r="K11" s="69"/>
    </row>
    <row r="12" spans="2:11" ht="26.25" customHeight="1">
      <c r="B12" s="70"/>
      <c r="C12" s="71">
        <v>1</v>
      </c>
      <c r="D12" s="85" t="s">
        <v>134</v>
      </c>
      <c r="E12" s="85"/>
      <c r="F12" s="85"/>
      <c r="G12" s="85"/>
      <c r="H12" s="85"/>
      <c r="I12" s="72"/>
      <c r="J12" s="69"/>
      <c r="K12" s="69"/>
    </row>
    <row r="13" spans="2:11" ht="26.25" customHeight="1">
      <c r="B13" s="70"/>
      <c r="C13" s="75">
        <v>2</v>
      </c>
      <c r="D13" s="85" t="s">
        <v>135</v>
      </c>
      <c r="E13" s="85"/>
      <c r="F13" s="85"/>
      <c r="G13" s="85"/>
      <c r="H13" s="85"/>
      <c r="I13" s="85"/>
      <c r="J13" s="69"/>
      <c r="K13" s="69"/>
    </row>
    <row r="14" spans="2:11" ht="26.25" customHeight="1">
      <c r="B14" s="70"/>
      <c r="C14" s="71">
        <v>3</v>
      </c>
      <c r="D14" s="85" t="s">
        <v>136</v>
      </c>
      <c r="E14" s="85"/>
      <c r="F14" s="85"/>
      <c r="G14" s="85"/>
      <c r="H14" s="85"/>
      <c r="I14" s="85"/>
      <c r="J14" s="69"/>
      <c r="K14" s="69"/>
    </row>
    <row r="15" spans="2:11" ht="16.5" customHeight="1">
      <c r="B15" s="70"/>
      <c r="C15" s="71"/>
      <c r="D15" s="72"/>
      <c r="E15" s="72"/>
      <c r="F15" s="72"/>
      <c r="G15" s="72"/>
      <c r="H15" s="72"/>
      <c r="I15" s="72"/>
      <c r="J15" s="69"/>
      <c r="K15" s="69"/>
    </row>
    <row r="16" spans="2:11" ht="26.25" customHeight="1">
      <c r="B16" s="84" t="s">
        <v>137</v>
      </c>
      <c r="C16" s="84"/>
      <c r="D16" s="84"/>
      <c r="E16" s="72"/>
      <c r="F16" s="72"/>
      <c r="G16" s="72"/>
      <c r="H16" s="72"/>
      <c r="I16" s="72"/>
      <c r="J16" s="69"/>
      <c r="K16" s="69"/>
    </row>
    <row r="17" spans="2:11" ht="31.5" customHeight="1">
      <c r="B17" s="70"/>
      <c r="C17" s="82" t="s">
        <v>138</v>
      </c>
      <c r="D17" s="82"/>
      <c r="E17" s="82"/>
      <c r="F17" s="82"/>
      <c r="G17" s="82"/>
      <c r="H17" s="82"/>
      <c r="I17" s="82"/>
      <c r="J17" s="69"/>
      <c r="K17" s="69"/>
    </row>
    <row r="18" spans="2:11" ht="18" customHeight="1">
      <c r="B18" s="70"/>
      <c r="C18" s="82" t="s">
        <v>139</v>
      </c>
      <c r="D18" s="82"/>
      <c r="E18" s="82"/>
      <c r="F18" s="82"/>
      <c r="G18" s="76"/>
      <c r="H18" s="76"/>
      <c r="I18" s="76"/>
      <c r="J18" s="69"/>
      <c r="K18" s="69"/>
    </row>
    <row r="19" spans="2:11" ht="18" customHeight="1" thickBot="1">
      <c r="B19" s="70"/>
      <c r="C19" s="71"/>
      <c r="D19" s="72"/>
      <c r="E19" s="72"/>
      <c r="F19" s="72"/>
      <c r="G19" s="72"/>
      <c r="H19" s="72"/>
      <c r="I19" s="72"/>
      <c r="J19" s="69"/>
      <c r="K19" s="69"/>
    </row>
    <row r="20" spans="2:9" ht="43.5" customHeight="1" thickBot="1" thickTop="1">
      <c r="B20" s="77"/>
      <c r="C20" s="77"/>
      <c r="D20" s="78" t="s">
        <v>140</v>
      </c>
      <c r="E20" s="79" t="s">
        <v>141</v>
      </c>
      <c r="F20" s="80"/>
      <c r="G20" s="80"/>
      <c r="H20" s="80"/>
      <c r="I20" s="80"/>
    </row>
    <row r="21" spans="2:3" ht="18.75" customHeight="1" thickTop="1">
      <c r="B21" s="81"/>
      <c r="C21" s="81"/>
    </row>
    <row r="22" spans="2:3" ht="18.75" customHeight="1">
      <c r="B22" s="81"/>
      <c r="C22" s="81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</sheetData>
  <sheetProtection/>
  <mergeCells count="14">
    <mergeCell ref="D12:H12"/>
    <mergeCell ref="D14:I14"/>
    <mergeCell ref="B16:D16"/>
    <mergeCell ref="C17:I17"/>
    <mergeCell ref="C18:F18"/>
    <mergeCell ref="B1:K1"/>
    <mergeCell ref="B2:E2"/>
    <mergeCell ref="D3:G3"/>
    <mergeCell ref="D4:F4"/>
    <mergeCell ref="D5:F5"/>
    <mergeCell ref="D6:G6"/>
    <mergeCell ref="D8:E8"/>
    <mergeCell ref="B10:D10"/>
    <mergeCell ref="D13:I13"/>
  </mergeCells>
  <hyperlinks>
    <hyperlink ref="E20" r:id="rId1" display="chrissnuggs@gmail.com"/>
  </hyperlinks>
  <printOptions/>
  <pageMargins left="0.75" right="0.75" top="1" bottom="1" header="0.4921259845" footer="0.4921259845"/>
  <pageSetup horizontalDpi="600" verticalDpi="600" orientation="portrait" paperSize="9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1:I32"/>
  <sheetViews>
    <sheetView showGridLines="0" showRowColHeaders="0" tabSelected="1" zoomScaleSheetLayoutView="100" workbookViewId="0" topLeftCell="A1">
      <selection activeCell="C6" sqref="C6"/>
    </sheetView>
  </sheetViews>
  <sheetFormatPr defaultColWidth="11.00390625" defaultRowHeight="14.25"/>
  <cols>
    <col min="1" max="1" width="3.125" style="1" customWidth="1"/>
    <col min="2" max="2" width="7.75390625" style="2" customWidth="1"/>
    <col min="3" max="3" width="7.375" style="2" customWidth="1"/>
    <col min="4" max="4" width="59.00390625" style="10" customWidth="1"/>
    <col min="5" max="5" width="7.50390625" style="3" customWidth="1"/>
    <col min="6" max="6" width="59.875" style="10" customWidth="1"/>
    <col min="7" max="7" width="7.00390625" style="1" customWidth="1"/>
    <col min="8" max="8" width="15.625" style="1" hidden="1" customWidth="1"/>
    <col min="9" max="9" width="0.12890625" style="1" hidden="1" customWidth="1"/>
    <col min="10" max="16384" width="11.00390625" style="1" customWidth="1"/>
  </cols>
  <sheetData>
    <row r="1" spans="2:4" ht="23.25">
      <c r="B1" s="87" t="s">
        <v>49</v>
      </c>
      <c r="C1" s="87"/>
      <c r="D1" s="87"/>
    </row>
    <row r="2" spans="2:3" ht="16.5" thickBot="1">
      <c r="B2" s="1"/>
      <c r="C2" s="5"/>
    </row>
    <row r="3" spans="2:6" ht="22.5" customHeight="1" thickBot="1">
      <c r="B3" s="90" t="s">
        <v>23</v>
      </c>
      <c r="C3" s="90"/>
      <c r="D3" s="90"/>
      <c r="E3" s="12"/>
      <c r="F3" s="11" t="str">
        <f>IF(H5=0,"NONE  CORRECT",VLOOKUP(H5,score,2))</f>
        <v>NONE  CORRECT</v>
      </c>
    </row>
    <row r="4" ht="18.75" thickBot="1">
      <c r="B4" s="3"/>
    </row>
    <row r="5" spans="2:9" ht="27" thickBot="1" thickTop="1">
      <c r="B5" s="6" t="s">
        <v>18</v>
      </c>
      <c r="C5" s="7" t="s">
        <v>17</v>
      </c>
      <c r="D5" s="14" t="s">
        <v>22</v>
      </c>
      <c r="E5" s="88" t="s">
        <v>21</v>
      </c>
      <c r="F5" s="89"/>
      <c r="G5" s="29" t="s">
        <v>124</v>
      </c>
      <c r="H5" s="1">
        <f>SUM(H6:H31)</f>
        <v>0</v>
      </c>
      <c r="I5" s="66"/>
    </row>
    <row r="6" spans="2:9" ht="19.5" customHeight="1" thickTop="1">
      <c r="B6" s="13">
        <v>1</v>
      </c>
      <c r="C6" s="30"/>
      <c r="D6" s="37">
        <f>IF(ISBLANK(C6),"",VLOOKUP(C6,data,2))</f>
      </c>
      <c r="E6" s="16" t="s">
        <v>0</v>
      </c>
      <c r="F6" s="34" t="str">
        <f>IF(C20="a","",DATA!C6)</f>
        <v>… but he may decide some more tests are needed.</v>
      </c>
      <c r="G6" s="40">
        <f>IF(H6=0,"",IF(H6=1,"YES","NO"))</f>
      </c>
      <c r="H6" s="1">
        <f>IF(C6=DATA!D6,1,0)</f>
        <v>0</v>
      </c>
      <c r="I6" s="67" t="s">
        <v>44</v>
      </c>
    </row>
    <row r="7" spans="2:9" ht="19.5" customHeight="1">
      <c r="B7" s="4">
        <v>2</v>
      </c>
      <c r="C7" s="31"/>
      <c r="D7" s="38">
        <f aca="true" t="shared" si="0" ref="D7:D31">IF(ISBLANK(C7),"",VLOOKUP(C7,data,2))</f>
      </c>
      <c r="E7" s="17" t="s">
        <v>1</v>
      </c>
      <c r="F7" s="35" t="str">
        <f>IF(C29="b","",DATA!C7)</f>
        <v>… he will refer you to a specialist.</v>
      </c>
      <c r="G7" s="41">
        <f aca="true" t="shared" si="1" ref="G7:G31">IF(H7=0,"",IF(H7=1,"YES","NO"))</f>
      </c>
      <c r="H7" s="1">
        <f>IF(C7=DATA!D7,1,0)</f>
        <v>0</v>
      </c>
      <c r="I7" s="67" t="s">
        <v>48</v>
      </c>
    </row>
    <row r="8" spans="2:9" ht="19.5" customHeight="1">
      <c r="B8" s="4">
        <v>3</v>
      </c>
      <c r="C8" s="31"/>
      <c r="D8" s="38">
        <f t="shared" si="0"/>
      </c>
      <c r="E8" s="17" t="s">
        <v>2</v>
      </c>
      <c r="F8" s="35" t="str">
        <f>IF(C16="c","",DATA!C8)</f>
        <v>… listen to your chest.</v>
      </c>
      <c r="G8" s="41">
        <f t="shared" si="1"/>
      </c>
      <c r="H8" s="1">
        <f>IF(C8=DATA!D8,1,0)</f>
        <v>0</v>
      </c>
      <c r="I8" s="67" t="s">
        <v>46</v>
      </c>
    </row>
    <row r="9" spans="2:9" ht="19.5" customHeight="1">
      <c r="B9" s="4">
        <v>4</v>
      </c>
      <c r="C9" s="31"/>
      <c r="D9" s="38">
        <f t="shared" si="0"/>
      </c>
      <c r="E9" s="17" t="s">
        <v>3</v>
      </c>
      <c r="F9" s="35" t="str">
        <f>IF(C25="d","",DATA!C9)</f>
        <v>… the doctor will decide on treatment.</v>
      </c>
      <c r="G9" s="41">
        <f t="shared" si="1"/>
      </c>
      <c r="H9" s="1">
        <f>IF(C9=DATA!D9,1,0)</f>
        <v>0</v>
      </c>
      <c r="I9" s="67" t="s">
        <v>59</v>
      </c>
    </row>
    <row r="10" spans="2:9" ht="19.5" customHeight="1">
      <c r="B10" s="4">
        <v>5</v>
      </c>
      <c r="C10" s="31"/>
      <c r="D10" s="38">
        <f t="shared" si="0"/>
      </c>
      <c r="E10" s="17" t="s">
        <v>4</v>
      </c>
      <c r="F10" s="35" t="str">
        <f>IF(C18="e","",DATA!C10)</f>
        <v>…. then he examines you</v>
      </c>
      <c r="G10" s="41">
        <f t="shared" si="1"/>
      </c>
      <c r="H10" s="1">
        <f>IF(C10=DATA!D10,1,0)</f>
        <v>0</v>
      </c>
      <c r="I10" s="67" t="s">
        <v>8</v>
      </c>
    </row>
    <row r="11" spans="2:9" ht="19.5" customHeight="1">
      <c r="B11" s="4">
        <v>6</v>
      </c>
      <c r="C11" s="31"/>
      <c r="D11" s="38">
        <f t="shared" si="0"/>
      </c>
      <c r="E11" s="17" t="s">
        <v>5</v>
      </c>
      <c r="F11" s="35" t="str">
        <f>IF(C27="f","",DATA!C11)</f>
        <v>….. and often give a prognosis.</v>
      </c>
      <c r="G11" s="41">
        <f t="shared" si="1"/>
      </c>
      <c r="H11" s="1">
        <f>IF(C11=DATA!D11,1,0)</f>
        <v>0</v>
      </c>
      <c r="I11" s="67" t="s">
        <v>45</v>
      </c>
    </row>
    <row r="12" spans="2:9" ht="19.5" customHeight="1">
      <c r="B12" s="4">
        <v>7</v>
      </c>
      <c r="C12" s="31"/>
      <c r="D12" s="38">
        <f t="shared" si="0"/>
      </c>
      <c r="E12" s="17" t="s">
        <v>6</v>
      </c>
      <c r="F12" s="35" t="str">
        <f>IF(C19="g","",DATA!C12)</f>
        <v>After this, he may have a diagnosis ….</v>
      </c>
      <c r="G12" s="41">
        <f t="shared" si="1"/>
      </c>
      <c r="H12" s="1">
        <f>IF(C12=DATA!D12,1,0)</f>
        <v>0</v>
      </c>
      <c r="I12" s="67" t="s">
        <v>47</v>
      </c>
    </row>
    <row r="13" spans="2:9" ht="19.5" customHeight="1">
      <c r="B13" s="4">
        <v>8</v>
      </c>
      <c r="C13" s="31"/>
      <c r="D13" s="38">
        <f t="shared" si="0"/>
      </c>
      <c r="E13" s="17" t="s">
        <v>7</v>
      </c>
      <c r="F13" s="35" t="str">
        <f>IF(C23="h","",DATA!C13)</f>
        <v>At other times you have to call or return to the surgery.</v>
      </c>
      <c r="G13" s="41">
        <f t="shared" si="1"/>
      </c>
      <c r="H13" s="1">
        <f>IF(C13=DATA!D13,1,0)</f>
        <v>0</v>
      </c>
      <c r="I13" s="67" t="s">
        <v>10</v>
      </c>
    </row>
    <row r="14" spans="2:9" ht="19.5" customHeight="1">
      <c r="B14" s="4">
        <v>9</v>
      </c>
      <c r="C14" s="31"/>
      <c r="D14" s="38">
        <f t="shared" si="0"/>
      </c>
      <c r="E14" s="17" t="s">
        <v>8</v>
      </c>
      <c r="F14" s="35" t="str">
        <f>IF(C10="i","",DATA!C14)</f>
        <v>Finally, the receptionist calls your name.</v>
      </c>
      <c r="G14" s="41">
        <f t="shared" si="1"/>
      </c>
      <c r="H14" s="1">
        <f>IF(C14=DATA!D14,1,0)</f>
        <v>0</v>
      </c>
      <c r="I14" s="67" t="s">
        <v>43</v>
      </c>
    </row>
    <row r="15" spans="2:9" ht="19.5" customHeight="1">
      <c r="B15" s="4">
        <v>10</v>
      </c>
      <c r="C15" s="31"/>
      <c r="D15" s="38">
        <f t="shared" si="0"/>
      </c>
      <c r="E15" s="17" t="s">
        <v>9</v>
      </c>
      <c r="F15" s="35" t="str">
        <f>IF(C17="j","",DATA!C15)</f>
        <v>He asks supplementary questions,</v>
      </c>
      <c r="G15" s="41">
        <f t="shared" si="1"/>
      </c>
      <c r="H15" s="1">
        <f>IF(C15=DATA!D15,1,0)</f>
        <v>0</v>
      </c>
      <c r="I15" s="67" t="s">
        <v>11</v>
      </c>
    </row>
    <row r="16" spans="2:9" ht="19.5" customHeight="1">
      <c r="B16" s="4">
        <v>11</v>
      </c>
      <c r="C16" s="31"/>
      <c r="D16" s="38">
        <f t="shared" si="0"/>
      </c>
      <c r="E16" s="17" t="s">
        <v>10</v>
      </c>
      <c r="F16" s="35" t="str">
        <f>IF(C13="k","",DATA!C16)</f>
        <v>He asks you what the problem is.</v>
      </c>
      <c r="G16" s="41">
        <f t="shared" si="1"/>
      </c>
      <c r="H16" s="1">
        <f>IF(C16=DATA!D16,1,0)</f>
        <v>0</v>
      </c>
      <c r="I16" s="67" t="s">
        <v>2</v>
      </c>
    </row>
    <row r="17" spans="2:9" ht="19.5" customHeight="1">
      <c r="B17" s="4">
        <v>12</v>
      </c>
      <c r="C17" s="31"/>
      <c r="D17" s="38">
        <f t="shared" si="0"/>
      </c>
      <c r="E17" s="17" t="s">
        <v>11</v>
      </c>
      <c r="F17" s="35" t="str">
        <f>IF(C15="l","",DATA!C17)</f>
        <v>He may then take your blood-pressure and…..</v>
      </c>
      <c r="G17" s="41">
        <f t="shared" si="1"/>
      </c>
      <c r="H17" s="1">
        <f>IF(C17=DATA!D17,1,0)</f>
        <v>0</v>
      </c>
      <c r="I17" s="67" t="s">
        <v>9</v>
      </c>
    </row>
    <row r="18" spans="2:9" ht="19.5" customHeight="1">
      <c r="B18" s="4">
        <v>13</v>
      </c>
      <c r="C18" s="31"/>
      <c r="D18" s="38">
        <f t="shared" si="0"/>
      </c>
      <c r="E18" s="17" t="s">
        <v>12</v>
      </c>
      <c r="F18" s="35" t="str">
        <f>IF(C26="m","",DATA!C18)</f>
        <v>He or she will explain everything to you,</v>
      </c>
      <c r="G18" s="41">
        <f t="shared" si="1"/>
      </c>
      <c r="H18" s="1">
        <f>IF(C18=DATA!D18,1,0)</f>
        <v>0</v>
      </c>
      <c r="I18" s="67" t="s">
        <v>4</v>
      </c>
    </row>
    <row r="19" spans="2:9" ht="19.5" customHeight="1">
      <c r="B19" s="4">
        <v>14</v>
      </c>
      <c r="C19" s="31"/>
      <c r="D19" s="38">
        <f t="shared" si="0"/>
      </c>
      <c r="E19" s="17" t="s">
        <v>13</v>
      </c>
      <c r="F19" s="35" t="str">
        <f>IF(C28="n","",DATA!C19)</f>
        <v>If he cannot treat you himself …</v>
      </c>
      <c r="G19" s="41">
        <f t="shared" si="1"/>
      </c>
      <c r="H19" s="1">
        <f>IF(C19=DATA!D19,1,0)</f>
        <v>0</v>
      </c>
      <c r="I19" s="67" t="s">
        <v>6</v>
      </c>
    </row>
    <row r="20" spans="2:9" ht="19.5" customHeight="1">
      <c r="B20" s="4">
        <v>15</v>
      </c>
      <c r="C20" s="31"/>
      <c r="D20" s="38">
        <f t="shared" si="0"/>
      </c>
      <c r="E20" s="17" t="s">
        <v>14</v>
      </c>
      <c r="F20" s="35" t="str">
        <f>IF(C21="o","",DATA!C20)</f>
        <v>If you are lucky, you can have these done at once.</v>
      </c>
      <c r="G20" s="41">
        <f t="shared" si="1"/>
      </c>
      <c r="H20" s="1">
        <f>IF(C20=DATA!D20,1,0)</f>
        <v>0</v>
      </c>
      <c r="I20" s="67" t="s">
        <v>0</v>
      </c>
    </row>
    <row r="21" spans="2:9" ht="19.5" customHeight="1">
      <c r="B21" s="4">
        <v>16</v>
      </c>
      <c r="C21" s="31"/>
      <c r="D21" s="38">
        <f t="shared" si="0"/>
      </c>
      <c r="E21" s="17" t="s">
        <v>15</v>
      </c>
      <c r="F21" s="35" t="str">
        <f>IF(C31="p","",DATA!C21)</f>
        <v>Make sure you follow the instructions!</v>
      </c>
      <c r="G21" s="41">
        <f t="shared" si="1"/>
      </c>
      <c r="H21" s="1">
        <f>IF(C21=DATA!D21,1,0)</f>
        <v>0</v>
      </c>
      <c r="I21" s="67" t="s">
        <v>14</v>
      </c>
    </row>
    <row r="22" spans="2:9" ht="19.5" customHeight="1">
      <c r="B22" s="4">
        <v>17</v>
      </c>
      <c r="C22" s="31"/>
      <c r="D22" s="38">
        <f t="shared" si="0"/>
      </c>
      <c r="E22" s="17" t="s">
        <v>16</v>
      </c>
      <c r="F22" s="35" t="str">
        <f>IF(C24="q","",DATA!C22)</f>
        <v>Once the problem is diagnosed …</v>
      </c>
      <c r="G22" s="41">
        <f t="shared" si="1"/>
      </c>
      <c r="H22" s="1">
        <f>IF(C22=DATA!D22,1,0)</f>
        <v>0</v>
      </c>
      <c r="I22" s="67" t="s">
        <v>42</v>
      </c>
    </row>
    <row r="23" spans="2:9" ht="19.5" customHeight="1">
      <c r="B23" s="4">
        <v>18</v>
      </c>
      <c r="C23" s="32"/>
      <c r="D23" s="38">
        <f t="shared" si="0"/>
      </c>
      <c r="E23" s="17" t="s">
        <v>42</v>
      </c>
      <c r="F23" s="35" t="str">
        <f>IF(C22="r","",DATA!C23)</f>
        <v>Sometimes the results are available within minutes.</v>
      </c>
      <c r="G23" s="42">
        <f t="shared" si="1"/>
      </c>
      <c r="H23" s="1">
        <f>IF(C23=DATA!D23,1,0)</f>
        <v>0</v>
      </c>
      <c r="I23" s="67" t="s">
        <v>7</v>
      </c>
    </row>
    <row r="24" spans="2:9" ht="19.5" customHeight="1">
      <c r="B24" s="4">
        <v>19</v>
      </c>
      <c r="C24" s="32"/>
      <c r="D24" s="38">
        <f t="shared" si="0"/>
      </c>
      <c r="E24" s="17" t="s">
        <v>43</v>
      </c>
      <c r="F24" s="35" t="str">
        <f>IF(C14="s","",DATA!C24)</f>
        <v>You explain the symptoms the best you can.</v>
      </c>
      <c r="G24" s="42">
        <f t="shared" si="1"/>
      </c>
      <c r="H24" s="1">
        <f>IF(C24=DATA!D24,1,0)</f>
        <v>0</v>
      </c>
      <c r="I24" s="67" t="s">
        <v>16</v>
      </c>
    </row>
    <row r="25" spans="2:9" ht="19.5" customHeight="1">
      <c r="B25" s="4">
        <v>20</v>
      </c>
      <c r="C25" s="32"/>
      <c r="D25" s="38">
        <f t="shared" si="0"/>
      </c>
      <c r="E25" s="17" t="s">
        <v>44</v>
      </c>
      <c r="F25" s="35" t="str">
        <f>IF(C6="t","",DATA!C25)</f>
        <v>You feel ill enough to feel you need to see your doctor.</v>
      </c>
      <c r="G25" s="42">
        <f t="shared" si="1"/>
      </c>
      <c r="H25" s="1">
        <f>IF(C25=DATA!D25,1,0)</f>
        <v>0</v>
      </c>
      <c r="I25" s="67" t="s">
        <v>3</v>
      </c>
    </row>
    <row r="26" spans="2:9" ht="19.5" customHeight="1">
      <c r="B26" s="4">
        <v>21</v>
      </c>
      <c r="C26" s="32"/>
      <c r="D26" s="38">
        <f t="shared" si="0"/>
      </c>
      <c r="E26" s="17" t="s">
        <v>45</v>
      </c>
      <c r="F26" s="35" t="str">
        <f>IF(C11="u","",DATA!C26)</f>
        <v>You go into the surgery.</v>
      </c>
      <c r="G26" s="42">
        <f t="shared" si="1"/>
      </c>
      <c r="H26" s="1">
        <f>IF(C26=DATA!D26,1,0)</f>
        <v>0</v>
      </c>
      <c r="I26" s="67" t="s">
        <v>12</v>
      </c>
    </row>
    <row r="27" spans="2:9" ht="19.5" customHeight="1">
      <c r="B27" s="4">
        <v>22</v>
      </c>
      <c r="C27" s="32"/>
      <c r="D27" s="38">
        <f t="shared" si="0"/>
      </c>
      <c r="E27" s="17" t="s">
        <v>46</v>
      </c>
      <c r="F27" s="35" t="str">
        <f>IF(C8="v","",DATA!C27)</f>
        <v>You go to the practice, and present your health insurance card.</v>
      </c>
      <c r="G27" s="42">
        <f t="shared" si="1"/>
      </c>
      <c r="H27" s="1">
        <f>IF(C27=DATA!D27,1,0)</f>
        <v>0</v>
      </c>
      <c r="I27" s="67" t="s">
        <v>5</v>
      </c>
    </row>
    <row r="28" spans="2:9" ht="19.5" customHeight="1">
      <c r="B28" s="4">
        <v>23</v>
      </c>
      <c r="C28" s="32"/>
      <c r="D28" s="38">
        <f t="shared" si="0"/>
      </c>
      <c r="E28" s="17" t="s">
        <v>47</v>
      </c>
      <c r="F28" s="35" t="str">
        <f>IF(C12="w","",DATA!C28)</f>
        <v>You greet the doctor.</v>
      </c>
      <c r="G28" s="42">
        <f t="shared" si="1"/>
      </c>
      <c r="H28" s="1">
        <f>IF(C28=DATA!D28,1,0)</f>
        <v>0</v>
      </c>
      <c r="I28" s="67" t="s">
        <v>13</v>
      </c>
    </row>
    <row r="29" spans="2:9" ht="19.5" customHeight="1">
      <c r="B29" s="4">
        <v>24</v>
      </c>
      <c r="C29" s="32"/>
      <c r="D29" s="38">
        <f t="shared" si="0"/>
      </c>
      <c r="E29" s="17" t="s">
        <v>48</v>
      </c>
      <c r="F29" s="35" t="str">
        <f>IF(C7="x","",DATA!C29)</f>
        <v>You ring to make an appointment.</v>
      </c>
      <c r="G29" s="42">
        <f t="shared" si="1"/>
      </c>
      <c r="H29" s="1">
        <f>IF(C29=DATA!D29,1,0)</f>
        <v>0</v>
      </c>
      <c r="I29" s="67" t="s">
        <v>1</v>
      </c>
    </row>
    <row r="30" spans="2:9" ht="19.5" customHeight="1">
      <c r="B30" s="4">
        <v>25</v>
      </c>
      <c r="C30" s="32"/>
      <c r="D30" s="38">
        <f t="shared" si="0"/>
      </c>
      <c r="E30" s="17" t="s">
        <v>58</v>
      </c>
      <c r="F30" s="35" t="str">
        <f>IF(C30="y","",DATA!C30)</f>
        <v>You usually leave with a prescription.</v>
      </c>
      <c r="G30" s="42">
        <f t="shared" si="1"/>
      </c>
      <c r="H30" s="1">
        <f>IF(C30=DATA!D30,1,0)</f>
        <v>0</v>
      </c>
      <c r="I30" s="67" t="s">
        <v>58</v>
      </c>
    </row>
    <row r="31" spans="2:9" ht="19.5" customHeight="1" thickBot="1">
      <c r="B31" s="15">
        <v>26</v>
      </c>
      <c r="C31" s="33"/>
      <c r="D31" s="39">
        <f t="shared" si="0"/>
      </c>
      <c r="E31" s="18" t="s">
        <v>59</v>
      </c>
      <c r="F31" s="36" t="str">
        <f>IF(C9="z","",DATA!C31)</f>
        <v>You wait in the waiting-room!</v>
      </c>
      <c r="G31" s="43">
        <f t="shared" si="1"/>
      </c>
      <c r="H31" s="1">
        <f>IF(C31=DATA!D31,1,0)</f>
        <v>0</v>
      </c>
      <c r="I31" s="67" t="s">
        <v>15</v>
      </c>
    </row>
    <row r="32" ht="19.5" customHeight="1" thickTop="1">
      <c r="I32" s="6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</sheetData>
  <sheetProtection selectLockedCells="1"/>
  <mergeCells count="3">
    <mergeCell ref="B1:D1"/>
    <mergeCell ref="E5:F5"/>
    <mergeCell ref="B3:D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6:H31"/>
  <sheetViews>
    <sheetView workbookViewId="0" topLeftCell="A2">
      <selection activeCell="F18" sqref="F18"/>
    </sheetView>
  </sheetViews>
  <sheetFormatPr defaultColWidth="11.00390625" defaultRowHeight="14.25"/>
  <cols>
    <col min="1" max="1" width="1.875" style="45" customWidth="1"/>
    <col min="2" max="2" width="5.875" style="44" customWidth="1"/>
    <col min="3" max="3" width="64.50390625" style="45" customWidth="1"/>
    <col min="4" max="4" width="7.625" style="45" customWidth="1"/>
    <col min="5" max="5" width="4.625" style="46" customWidth="1"/>
    <col min="6" max="6" width="32.25390625" style="45" customWidth="1"/>
    <col min="7" max="7" width="4.75390625" style="46" customWidth="1"/>
    <col min="8" max="8" width="51.375" style="45" customWidth="1"/>
    <col min="9" max="16384" width="11.00390625" style="45" customWidth="1"/>
  </cols>
  <sheetData>
    <row r="5" ht="24" thickBot="1"/>
    <row r="6" spans="2:8" ht="19.5" customHeight="1" thickTop="1">
      <c r="B6" s="47" t="s">
        <v>0</v>
      </c>
      <c r="C6" s="48" t="s">
        <v>51</v>
      </c>
      <c r="D6" s="49" t="s">
        <v>44</v>
      </c>
      <c r="E6" s="50">
        <v>1</v>
      </c>
      <c r="F6" s="51" t="str">
        <f>CONCATENATE("SCORE SO FAR  =  ",E6,"  ","CORRECT")</f>
        <v>SCORE SO FAR  =  1  CORRECT</v>
      </c>
      <c r="G6" s="50" t="s">
        <v>0</v>
      </c>
      <c r="H6" s="52" t="s">
        <v>24</v>
      </c>
    </row>
    <row r="7" spans="2:8" ht="19.5" customHeight="1">
      <c r="B7" s="53" t="s">
        <v>1</v>
      </c>
      <c r="C7" s="54" t="s">
        <v>40</v>
      </c>
      <c r="D7" s="55" t="s">
        <v>48</v>
      </c>
      <c r="E7" s="56">
        <v>2</v>
      </c>
      <c r="F7" s="54" t="str">
        <f>CONCATENATE("SCORE SO FAR  =  ",E7,"  ","CORRECT")</f>
        <v>SCORE SO FAR  =  2  CORRECT</v>
      </c>
      <c r="G7" s="56" t="s">
        <v>1</v>
      </c>
      <c r="H7" s="57" t="s">
        <v>25</v>
      </c>
    </row>
    <row r="8" spans="2:8" ht="19.5" customHeight="1">
      <c r="B8" s="58" t="s">
        <v>2</v>
      </c>
      <c r="C8" s="59" t="s">
        <v>52</v>
      </c>
      <c r="D8" s="55" t="s">
        <v>46</v>
      </c>
      <c r="E8" s="56">
        <v>3</v>
      </c>
      <c r="F8" s="54" t="str">
        <f aca="true" t="shared" si="0" ref="F8:F29">CONCATENATE("SCORE SO FAR  =  ",E8,"  ","CORRECT")</f>
        <v>SCORE SO FAR  =  3  CORRECT</v>
      </c>
      <c r="G8" s="56" t="s">
        <v>2</v>
      </c>
      <c r="H8" s="57" t="s">
        <v>55</v>
      </c>
    </row>
    <row r="9" spans="2:8" ht="19.5" customHeight="1">
      <c r="B9" s="58" t="s">
        <v>3</v>
      </c>
      <c r="C9" s="54" t="s">
        <v>37</v>
      </c>
      <c r="D9" s="55" t="s">
        <v>59</v>
      </c>
      <c r="E9" s="56">
        <v>4</v>
      </c>
      <c r="F9" s="54" t="str">
        <f t="shared" si="0"/>
        <v>SCORE SO FAR  =  4  CORRECT</v>
      </c>
      <c r="G9" s="56" t="s">
        <v>3</v>
      </c>
      <c r="H9" s="57" t="s">
        <v>26</v>
      </c>
    </row>
    <row r="10" spans="2:8" ht="19.5" customHeight="1">
      <c r="B10" s="58" t="s">
        <v>4</v>
      </c>
      <c r="C10" s="59" t="s">
        <v>32</v>
      </c>
      <c r="D10" s="55" t="s">
        <v>8</v>
      </c>
      <c r="E10" s="56">
        <v>5</v>
      </c>
      <c r="F10" s="54" t="str">
        <f t="shared" si="0"/>
        <v>SCORE SO FAR  =  5  CORRECT</v>
      </c>
      <c r="G10" s="56" t="s">
        <v>4</v>
      </c>
      <c r="H10" s="57" t="s">
        <v>27</v>
      </c>
    </row>
    <row r="11" spans="2:8" ht="19.5" customHeight="1">
      <c r="B11" s="58" t="s">
        <v>5</v>
      </c>
      <c r="C11" s="54" t="s">
        <v>38</v>
      </c>
      <c r="D11" s="55" t="s">
        <v>45</v>
      </c>
      <c r="E11" s="56">
        <v>6</v>
      </c>
      <c r="F11" s="54" t="str">
        <f t="shared" si="0"/>
        <v>SCORE SO FAR  =  6  CORRECT</v>
      </c>
      <c r="G11" s="56" t="s">
        <v>5</v>
      </c>
      <c r="H11" s="57" t="s">
        <v>28</v>
      </c>
    </row>
    <row r="12" spans="2:8" ht="19.5" customHeight="1">
      <c r="B12" s="58" t="s">
        <v>6</v>
      </c>
      <c r="C12" s="54" t="s">
        <v>50</v>
      </c>
      <c r="D12" s="55" t="s">
        <v>47</v>
      </c>
      <c r="E12" s="56">
        <v>7</v>
      </c>
      <c r="F12" s="54" t="str">
        <f t="shared" si="0"/>
        <v>SCORE SO FAR  =  7  CORRECT</v>
      </c>
      <c r="G12" s="56" t="s">
        <v>6</v>
      </c>
      <c r="H12" s="57" t="s">
        <v>41</v>
      </c>
    </row>
    <row r="13" spans="2:8" ht="19.5" customHeight="1">
      <c r="B13" s="58" t="s">
        <v>7</v>
      </c>
      <c r="C13" s="54" t="s">
        <v>35</v>
      </c>
      <c r="D13" s="55" t="s">
        <v>10</v>
      </c>
      <c r="E13" s="56">
        <v>8</v>
      </c>
      <c r="F13" s="54" t="str">
        <f t="shared" si="0"/>
        <v>SCORE SO FAR  =  8  CORRECT</v>
      </c>
      <c r="G13" s="56" t="s">
        <v>7</v>
      </c>
      <c r="H13" s="57" t="s">
        <v>29</v>
      </c>
    </row>
    <row r="14" spans="2:8" ht="19.5" customHeight="1">
      <c r="B14" s="53" t="s">
        <v>8</v>
      </c>
      <c r="C14" s="59" t="s">
        <v>27</v>
      </c>
      <c r="D14" s="55" t="s">
        <v>43</v>
      </c>
      <c r="E14" s="56">
        <v>9</v>
      </c>
      <c r="F14" s="54" t="str">
        <f t="shared" si="0"/>
        <v>SCORE SO FAR  =  9  CORRECT</v>
      </c>
      <c r="G14" s="56" t="s">
        <v>8</v>
      </c>
      <c r="H14" s="57" t="s">
        <v>33</v>
      </c>
    </row>
    <row r="15" spans="2:8" ht="19.5" customHeight="1">
      <c r="B15" s="58" t="s">
        <v>9</v>
      </c>
      <c r="C15" s="59" t="s">
        <v>31</v>
      </c>
      <c r="D15" s="55" t="s">
        <v>11</v>
      </c>
      <c r="E15" s="56">
        <v>10</v>
      </c>
      <c r="F15" s="54" t="str">
        <f t="shared" si="0"/>
        <v>SCORE SO FAR  =  10  CORRECT</v>
      </c>
      <c r="G15" s="56" t="s">
        <v>9</v>
      </c>
      <c r="H15" s="57" t="s">
        <v>31</v>
      </c>
    </row>
    <row r="16" spans="2:8" ht="19.5" customHeight="1">
      <c r="B16" s="53" t="s">
        <v>10</v>
      </c>
      <c r="C16" s="59" t="s">
        <v>29</v>
      </c>
      <c r="D16" s="55" t="s">
        <v>2</v>
      </c>
      <c r="E16" s="56">
        <v>11</v>
      </c>
      <c r="F16" s="54" t="str">
        <f t="shared" si="0"/>
        <v>SCORE SO FAR  =  11  CORRECT</v>
      </c>
      <c r="G16" s="56" t="s">
        <v>10</v>
      </c>
      <c r="H16" s="57" t="s">
        <v>32</v>
      </c>
    </row>
    <row r="17" spans="2:8" ht="19.5" customHeight="1">
      <c r="B17" s="58" t="s">
        <v>11</v>
      </c>
      <c r="C17" s="59" t="s">
        <v>30</v>
      </c>
      <c r="D17" s="55" t="s">
        <v>9</v>
      </c>
      <c r="E17" s="56">
        <v>12</v>
      </c>
      <c r="F17" s="54" t="str">
        <f t="shared" si="0"/>
        <v>SCORE SO FAR  =  12  CORRECT</v>
      </c>
      <c r="G17" s="56" t="s">
        <v>11</v>
      </c>
      <c r="H17" s="57" t="s">
        <v>30</v>
      </c>
    </row>
    <row r="18" spans="2:8" ht="19.5" customHeight="1">
      <c r="B18" s="58" t="s">
        <v>12</v>
      </c>
      <c r="C18" s="54" t="s">
        <v>54</v>
      </c>
      <c r="D18" s="55" t="s">
        <v>4</v>
      </c>
      <c r="E18" s="56">
        <v>13</v>
      </c>
      <c r="F18" s="54" t="str">
        <f t="shared" si="0"/>
        <v>SCORE SO FAR  =  13  CORRECT</v>
      </c>
      <c r="G18" s="56" t="s">
        <v>12</v>
      </c>
      <c r="H18" s="57" t="s">
        <v>52</v>
      </c>
    </row>
    <row r="19" spans="2:8" ht="19.5" customHeight="1">
      <c r="B19" s="58" t="s">
        <v>13</v>
      </c>
      <c r="C19" s="54" t="s">
        <v>39</v>
      </c>
      <c r="D19" s="55" t="s">
        <v>6</v>
      </c>
      <c r="E19" s="56">
        <v>14</v>
      </c>
      <c r="F19" s="54" t="str">
        <f t="shared" si="0"/>
        <v>SCORE SO FAR  =  14  CORRECT</v>
      </c>
      <c r="G19" s="56" t="s">
        <v>13</v>
      </c>
      <c r="H19" s="60" t="s">
        <v>125</v>
      </c>
    </row>
    <row r="20" spans="2:8" ht="19.5" customHeight="1">
      <c r="B20" s="58" t="s">
        <v>14</v>
      </c>
      <c r="C20" s="59" t="s">
        <v>34</v>
      </c>
      <c r="D20" s="55" t="s">
        <v>0</v>
      </c>
      <c r="E20" s="56">
        <v>15</v>
      </c>
      <c r="F20" s="54" t="str">
        <f t="shared" si="0"/>
        <v>SCORE SO FAR  =  15  CORRECT</v>
      </c>
      <c r="G20" s="56" t="s">
        <v>14</v>
      </c>
      <c r="H20" s="57" t="s">
        <v>51</v>
      </c>
    </row>
    <row r="21" spans="2:8" ht="19.5" customHeight="1">
      <c r="B21" s="58" t="s">
        <v>15</v>
      </c>
      <c r="C21" s="54" t="s">
        <v>57</v>
      </c>
      <c r="D21" s="55" t="s">
        <v>14</v>
      </c>
      <c r="E21" s="56">
        <v>16</v>
      </c>
      <c r="F21" s="54" t="str">
        <f t="shared" si="0"/>
        <v>SCORE SO FAR  =  16  CORRECT</v>
      </c>
      <c r="G21" s="56" t="s">
        <v>15</v>
      </c>
      <c r="H21" s="57" t="s">
        <v>34</v>
      </c>
    </row>
    <row r="22" spans="2:8" ht="19.5" customHeight="1">
      <c r="B22" s="53" t="s">
        <v>16</v>
      </c>
      <c r="C22" s="54" t="s">
        <v>36</v>
      </c>
      <c r="D22" s="55" t="s">
        <v>42</v>
      </c>
      <c r="E22" s="56">
        <v>17</v>
      </c>
      <c r="F22" s="54" t="str">
        <f t="shared" si="0"/>
        <v>SCORE SO FAR  =  17  CORRECT</v>
      </c>
      <c r="G22" s="56" t="s">
        <v>16</v>
      </c>
      <c r="H22" s="57" t="s">
        <v>53</v>
      </c>
    </row>
    <row r="23" spans="2:8" ht="19.5" customHeight="1">
      <c r="B23" s="58" t="s">
        <v>42</v>
      </c>
      <c r="C23" s="59" t="s">
        <v>53</v>
      </c>
      <c r="D23" s="56" t="s">
        <v>7</v>
      </c>
      <c r="E23" s="56">
        <v>18</v>
      </c>
      <c r="F23" s="54" t="str">
        <f t="shared" si="0"/>
        <v>SCORE SO FAR  =  18  CORRECT</v>
      </c>
      <c r="G23" s="56" t="s">
        <v>42</v>
      </c>
      <c r="H23" s="60" t="s">
        <v>35</v>
      </c>
    </row>
    <row r="24" spans="2:8" ht="19.5" customHeight="1">
      <c r="B24" s="53" t="s">
        <v>43</v>
      </c>
      <c r="C24" s="59" t="s">
        <v>33</v>
      </c>
      <c r="D24" s="56" t="s">
        <v>16</v>
      </c>
      <c r="E24" s="56">
        <v>19</v>
      </c>
      <c r="F24" s="54" t="str">
        <f t="shared" si="0"/>
        <v>SCORE SO FAR  =  19  CORRECT</v>
      </c>
      <c r="G24" s="56" t="s">
        <v>43</v>
      </c>
      <c r="H24" s="60" t="s">
        <v>36</v>
      </c>
    </row>
    <row r="25" spans="2:8" ht="19.5" customHeight="1">
      <c r="B25" s="58" t="s">
        <v>44</v>
      </c>
      <c r="C25" s="59" t="s">
        <v>24</v>
      </c>
      <c r="D25" s="56" t="s">
        <v>3</v>
      </c>
      <c r="E25" s="56">
        <v>20</v>
      </c>
      <c r="F25" s="54" t="str">
        <f t="shared" si="0"/>
        <v>SCORE SO FAR  =  20  CORRECT</v>
      </c>
      <c r="G25" s="56" t="s">
        <v>44</v>
      </c>
      <c r="H25" s="60" t="s">
        <v>37</v>
      </c>
    </row>
    <row r="26" spans="2:8" ht="19.5" customHeight="1">
      <c r="B26" s="53" t="s">
        <v>45</v>
      </c>
      <c r="C26" s="59" t="s">
        <v>28</v>
      </c>
      <c r="D26" s="56" t="s">
        <v>12</v>
      </c>
      <c r="E26" s="56">
        <v>21</v>
      </c>
      <c r="F26" s="54" t="str">
        <f t="shared" si="0"/>
        <v>SCORE SO FAR  =  21  CORRECT</v>
      </c>
      <c r="G26" s="56" t="s">
        <v>45</v>
      </c>
      <c r="H26" s="60" t="s">
        <v>54</v>
      </c>
    </row>
    <row r="27" spans="2:8" ht="19.5" customHeight="1">
      <c r="B27" s="53" t="s">
        <v>46</v>
      </c>
      <c r="C27" s="59" t="s">
        <v>55</v>
      </c>
      <c r="D27" s="56" t="s">
        <v>5</v>
      </c>
      <c r="E27" s="56">
        <v>22</v>
      </c>
      <c r="F27" s="54" t="str">
        <f t="shared" si="0"/>
        <v>SCORE SO FAR  =  22  CORRECT</v>
      </c>
      <c r="G27" s="56" t="s">
        <v>46</v>
      </c>
      <c r="H27" s="60" t="s">
        <v>38</v>
      </c>
    </row>
    <row r="28" spans="2:8" ht="19.5" customHeight="1">
      <c r="B28" s="58" t="s">
        <v>47</v>
      </c>
      <c r="C28" s="59" t="s">
        <v>41</v>
      </c>
      <c r="D28" s="56" t="s">
        <v>13</v>
      </c>
      <c r="E28" s="56">
        <v>23</v>
      </c>
      <c r="F28" s="54" t="str">
        <f t="shared" si="0"/>
        <v>SCORE SO FAR  =  23  CORRECT</v>
      </c>
      <c r="G28" s="56" t="s">
        <v>47</v>
      </c>
      <c r="H28" s="60" t="s">
        <v>39</v>
      </c>
    </row>
    <row r="29" spans="2:8" ht="19.5" customHeight="1">
      <c r="B29" s="58" t="s">
        <v>48</v>
      </c>
      <c r="C29" s="59" t="s">
        <v>25</v>
      </c>
      <c r="D29" s="56" t="s">
        <v>1</v>
      </c>
      <c r="E29" s="56">
        <v>24</v>
      </c>
      <c r="F29" s="54" t="str">
        <f t="shared" si="0"/>
        <v>SCORE SO FAR  =  24  CORRECT</v>
      </c>
      <c r="G29" s="56" t="s">
        <v>48</v>
      </c>
      <c r="H29" s="60" t="s">
        <v>40</v>
      </c>
    </row>
    <row r="30" spans="2:8" ht="15">
      <c r="B30" s="53" t="s">
        <v>58</v>
      </c>
      <c r="C30" s="54" t="s">
        <v>56</v>
      </c>
      <c r="D30" s="56" t="s">
        <v>58</v>
      </c>
      <c r="E30" s="56">
        <v>25</v>
      </c>
      <c r="F30" s="54" t="s">
        <v>60</v>
      </c>
      <c r="G30" s="56" t="s">
        <v>58</v>
      </c>
      <c r="H30" s="60" t="s">
        <v>56</v>
      </c>
    </row>
    <row r="31" spans="2:8" ht="15.75" thickBot="1">
      <c r="B31" s="61" t="s">
        <v>59</v>
      </c>
      <c r="C31" s="62" t="s">
        <v>26</v>
      </c>
      <c r="D31" s="63" t="s">
        <v>15</v>
      </c>
      <c r="E31" s="63">
        <v>26</v>
      </c>
      <c r="F31" s="64" t="s">
        <v>20</v>
      </c>
      <c r="G31" s="63" t="s">
        <v>59</v>
      </c>
      <c r="H31" s="65" t="s">
        <v>57</v>
      </c>
    </row>
    <row r="32" ht="24" thickTop="1"/>
  </sheetData>
  <sheetProtection password="F237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1:C35"/>
  <sheetViews>
    <sheetView showGridLines="0" workbookViewId="0" topLeftCell="A1">
      <selection activeCell="E27" sqref="E27"/>
    </sheetView>
  </sheetViews>
  <sheetFormatPr defaultColWidth="11.00390625" defaultRowHeight="14.25"/>
  <cols>
    <col min="1" max="1" width="1.625" style="9" customWidth="1"/>
    <col min="2" max="2" width="39.375" style="9" customWidth="1"/>
    <col min="3" max="3" width="92.375" style="19" customWidth="1"/>
    <col min="4" max="16384" width="11.00390625" style="9" customWidth="1"/>
  </cols>
  <sheetData>
    <row r="1" ht="20.25">
      <c r="B1" s="8" t="s">
        <v>19</v>
      </c>
    </row>
    <row r="2" ht="14.25" customHeight="1" thickBot="1"/>
    <row r="3" spans="2:3" ht="22.5" customHeight="1" thickTop="1">
      <c r="B3" s="24" t="s">
        <v>123</v>
      </c>
      <c r="C3" s="20" t="s">
        <v>127</v>
      </c>
    </row>
    <row r="4" spans="2:3" ht="22.5" customHeight="1">
      <c r="B4" s="25" t="s">
        <v>99</v>
      </c>
      <c r="C4" s="21" t="s">
        <v>100</v>
      </c>
    </row>
    <row r="5" spans="2:3" ht="22.5" customHeight="1">
      <c r="B5" s="25" t="s">
        <v>73</v>
      </c>
      <c r="C5" s="21" t="s">
        <v>109</v>
      </c>
    </row>
    <row r="6" spans="2:3" ht="22.5" customHeight="1">
      <c r="B6" s="25" t="s">
        <v>70</v>
      </c>
      <c r="C6" s="21" t="s">
        <v>101</v>
      </c>
    </row>
    <row r="7" spans="2:3" ht="22.5" customHeight="1">
      <c r="B7" s="25" t="s">
        <v>121</v>
      </c>
      <c r="C7" s="21" t="s">
        <v>122</v>
      </c>
    </row>
    <row r="8" spans="2:3" ht="22.5" customHeight="1">
      <c r="B8" s="25" t="s">
        <v>97</v>
      </c>
      <c r="C8" s="21" t="s">
        <v>98</v>
      </c>
    </row>
    <row r="9" spans="2:3" ht="22.5" customHeight="1">
      <c r="B9" s="25" t="s">
        <v>103</v>
      </c>
      <c r="C9" s="21" t="s">
        <v>104</v>
      </c>
    </row>
    <row r="10" spans="2:3" ht="22.5" customHeight="1">
      <c r="B10" s="25" t="s">
        <v>72</v>
      </c>
      <c r="C10" s="21" t="s">
        <v>110</v>
      </c>
    </row>
    <row r="11" spans="2:3" ht="22.5" customHeight="1">
      <c r="B11" s="25" t="s">
        <v>68</v>
      </c>
      <c r="C11" s="21" t="s">
        <v>111</v>
      </c>
    </row>
    <row r="12" spans="2:3" ht="22.5" customHeight="1">
      <c r="B12" s="25" t="s">
        <v>71</v>
      </c>
      <c r="C12" s="21" t="s">
        <v>102</v>
      </c>
    </row>
    <row r="13" spans="2:3" ht="22.5" customHeight="1">
      <c r="B13" s="25" t="s">
        <v>113</v>
      </c>
      <c r="C13" s="21" t="s">
        <v>114</v>
      </c>
    </row>
    <row r="14" spans="2:3" ht="22.5" customHeight="1">
      <c r="B14" s="25" t="s">
        <v>80</v>
      </c>
      <c r="C14" s="21" t="s">
        <v>82</v>
      </c>
    </row>
    <row r="15" spans="2:3" ht="22.5" customHeight="1">
      <c r="B15" s="25" t="s">
        <v>79</v>
      </c>
      <c r="C15" s="21" t="s">
        <v>81</v>
      </c>
    </row>
    <row r="16" spans="2:3" ht="22.5" customHeight="1">
      <c r="B16" s="25" t="s">
        <v>89</v>
      </c>
      <c r="C16" s="21" t="s">
        <v>108</v>
      </c>
    </row>
    <row r="17" spans="2:3" ht="22.5" customHeight="1">
      <c r="B17" s="25" t="s">
        <v>86</v>
      </c>
      <c r="C17" s="21" t="s">
        <v>87</v>
      </c>
    </row>
    <row r="18" spans="2:3" ht="22.5" customHeight="1">
      <c r="B18" s="25" t="s">
        <v>90</v>
      </c>
      <c r="C18" s="21" t="s">
        <v>91</v>
      </c>
    </row>
    <row r="19" spans="2:3" ht="22.5" customHeight="1">
      <c r="B19" s="25" t="s">
        <v>92</v>
      </c>
      <c r="C19" s="21" t="s">
        <v>93</v>
      </c>
    </row>
    <row r="20" spans="2:3" ht="22.5" customHeight="1">
      <c r="B20" s="25" t="s">
        <v>117</v>
      </c>
      <c r="C20" s="21" t="s">
        <v>118</v>
      </c>
    </row>
    <row r="21" spans="2:3" ht="22.5" customHeight="1">
      <c r="B21" s="25" t="s">
        <v>106</v>
      </c>
      <c r="C21" s="21" t="s">
        <v>107</v>
      </c>
    </row>
    <row r="22" spans="2:3" ht="22.5" customHeight="1">
      <c r="B22" s="25" t="s">
        <v>61</v>
      </c>
      <c r="C22" s="21" t="s">
        <v>77</v>
      </c>
    </row>
    <row r="23" spans="2:3" ht="29.25" customHeight="1">
      <c r="B23" s="25" t="s">
        <v>62</v>
      </c>
      <c r="C23" s="21" t="s">
        <v>78</v>
      </c>
    </row>
    <row r="24" spans="2:3" ht="22.5" customHeight="1">
      <c r="B24" s="25" t="s">
        <v>115</v>
      </c>
      <c r="C24" s="28" t="s">
        <v>116</v>
      </c>
    </row>
    <row r="25" spans="2:3" ht="22.5" customHeight="1">
      <c r="B25" s="25" t="s">
        <v>66</v>
      </c>
      <c r="C25" s="21" t="s">
        <v>95</v>
      </c>
    </row>
    <row r="26" spans="2:3" ht="22.5" customHeight="1">
      <c r="B26" s="25" t="s">
        <v>63</v>
      </c>
      <c r="C26" s="21" t="s">
        <v>119</v>
      </c>
    </row>
    <row r="27" spans="2:3" ht="22.5" customHeight="1">
      <c r="B27" s="25" t="s">
        <v>64</v>
      </c>
      <c r="C27" s="21" t="s">
        <v>105</v>
      </c>
    </row>
    <row r="28" spans="2:3" ht="22.5" customHeight="1">
      <c r="B28" s="25" t="s">
        <v>67</v>
      </c>
      <c r="C28" s="21" t="s">
        <v>96</v>
      </c>
    </row>
    <row r="29" spans="2:3" ht="22.5" customHeight="1">
      <c r="B29" s="25" t="s">
        <v>84</v>
      </c>
      <c r="C29" s="21" t="s">
        <v>85</v>
      </c>
    </row>
    <row r="30" spans="2:3" ht="22.5" customHeight="1">
      <c r="B30" s="25" t="s">
        <v>75</v>
      </c>
      <c r="C30" s="21" t="s">
        <v>76</v>
      </c>
    </row>
    <row r="31" spans="2:3" ht="22.5" customHeight="1">
      <c r="B31" s="25" t="s">
        <v>83</v>
      </c>
      <c r="C31" s="21" t="s">
        <v>126</v>
      </c>
    </row>
    <row r="32" spans="2:3" ht="22.5" customHeight="1">
      <c r="B32" s="25" t="s">
        <v>74</v>
      </c>
      <c r="C32" s="21" t="s">
        <v>120</v>
      </c>
    </row>
    <row r="33" spans="2:3" ht="22.5" customHeight="1">
      <c r="B33" s="25" t="s">
        <v>69</v>
      </c>
      <c r="C33" s="21"/>
    </row>
    <row r="34" spans="2:3" ht="22.5" customHeight="1">
      <c r="B34" s="26" t="s">
        <v>65</v>
      </c>
      <c r="C34" s="22" t="s">
        <v>94</v>
      </c>
    </row>
    <row r="35" spans="2:3" ht="16.5" thickBot="1">
      <c r="B35" s="27" t="s">
        <v>88</v>
      </c>
      <c r="C35" s="23" t="s">
        <v>112</v>
      </c>
    </row>
    <row r="36" ht="15" thickTop="1"/>
  </sheetData>
  <sheetProtection password="F237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dcterms:created xsi:type="dcterms:W3CDTF">2012-07-06T14:53:22Z</dcterms:created>
  <dcterms:modified xsi:type="dcterms:W3CDTF">2013-04-12T12:34:02Z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