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5430" yWindow="3090" windowWidth="22290" windowHeight="10215" tabRatio="896" activeTab="0"/>
  </bookViews>
  <sheets>
    <sheet name="TESTSHEET1" sheetId="1" r:id="rId1"/>
    <sheet name="TESTSHEET2" sheetId="2" r:id="rId2"/>
    <sheet name="DATA" sheetId="3" r:id="rId3"/>
    <sheet name="DATA-PHRASES" sheetId="4" r:id="rId4"/>
  </sheets>
  <externalReferences>
    <externalReference r:id="rId7"/>
    <externalReference r:id="rId8"/>
  </externalReferences>
  <definedNames>
    <definedName name="_xlnm._FilterDatabase" localSheetId="0" hidden="1">'TESTSHEET1'!$A$7:$K$20</definedName>
    <definedName name="answers">'TESTSHEET1'!$N$8:$N$20</definedName>
    <definedName name="EXTRACT">'DATA'!$A$4:$T$5</definedName>
    <definedName name="items">'DATA'!$A$8:$A$20</definedName>
    <definedName name="list">'DATA'!$A$8:$T$20</definedName>
    <definedName name="number">'TESTSHEET2'!$H$4</definedName>
    <definedName name="right">'TESTSHEET1'!$Q$8:$Q$20</definedName>
    <definedName name="_xlnm.Print_Area" localSheetId="2">'DATA'!$C$8:$J$20</definedName>
  </definedNames>
  <calcPr fullCalcOnLoad="1"/>
</workbook>
</file>

<file path=xl/sharedStrings.xml><?xml version="1.0" encoding="utf-8"?>
<sst xmlns="http://schemas.openxmlformats.org/spreadsheetml/2006/main" count="186" uniqueCount="125">
  <si>
    <t>1st
letter</t>
  </si>
  <si>
    <t>cut</t>
  </si>
  <si>
    <t>to kick the can down the road</t>
  </si>
  <si>
    <t>It's like watching a slow train crash.</t>
  </si>
  <si>
    <t>train</t>
  </si>
  <si>
    <t>to procrastinate - put off a solution</t>
  </si>
  <si>
    <t>User Code:</t>
  </si>
  <si>
    <t>Date Item Added:</t>
  </si>
  <si>
    <t>Example/Definition:</t>
  </si>
  <si>
    <t xml:space="preserve">Your Result -&gt;   </t>
  </si>
  <si>
    <t>Self-Tester with Macros</t>
  </si>
  <si>
    <t>Results</t>
  </si>
  <si>
    <t>v</t>
  </si>
  <si>
    <t>adj</t>
  </si>
  <si>
    <t>INDEX</t>
  </si>
  <si>
    <t>sum</t>
  </si>
  <si>
    <t>specific</t>
  </si>
  <si>
    <r>
      <t xml:space="preserve">Some new evidence has </t>
    </r>
    <r>
      <rPr>
        <b/>
        <sz val="12"/>
        <rFont val="Arial"/>
        <family val="2"/>
      </rPr>
      <t>come to light.</t>
    </r>
  </si>
  <si>
    <r>
      <t>To sum up</t>
    </r>
    <r>
      <rPr>
        <sz val="12"/>
        <rFont val="Arial"/>
        <family val="0"/>
      </rPr>
      <t>, it is clear that .....</t>
    </r>
  </si>
  <si>
    <r>
      <t xml:space="preserve">Students are not obliged to do lessons </t>
    </r>
    <r>
      <rPr>
        <b/>
        <sz val="12"/>
        <rFont val="Arial"/>
        <family val="2"/>
      </rPr>
      <t>at specific times</t>
    </r>
    <r>
      <rPr>
        <sz val="12"/>
        <rFont val="Arial"/>
        <family val="2"/>
      </rPr>
      <t>.</t>
    </r>
  </si>
  <si>
    <t>EXAMPLE</t>
  </si>
  <si>
    <t>to come to light</t>
  </si>
  <si>
    <t>at specific times</t>
  </si>
  <si>
    <t>suits</t>
  </si>
  <si>
    <t>Distance-learning suits people who have a job.</t>
  </si>
  <si>
    <t>That suits you.</t>
  </si>
  <si>
    <t>STRESS</t>
  </si>
  <si>
    <t>Syllables</t>
  </si>
  <si>
    <t>LEXICAL INFO</t>
  </si>
  <si>
    <t>Type x in the yellow cell above to check the answer.</t>
  </si>
  <si>
    <t>light</t>
  </si>
  <si>
    <t>Number of Questions:</t>
  </si>
  <si>
    <t>Start 
on:</t>
  </si>
  <si>
    <t>EXAMPLES</t>
  </si>
  <si>
    <t xml:space="preserve">         This module tests the items in the reference list here -&gt;  </t>
  </si>
  <si>
    <t>BEFORE</t>
  </si>
  <si>
    <t>AFTER</t>
  </si>
  <si>
    <t>YOUR ANSWER</t>
  </si>
  <si>
    <t>-</t>
  </si>
  <si>
    <r>
      <t xml:space="preserve">Self-Testing Exercise </t>
    </r>
    <r>
      <rPr>
        <b/>
        <sz val="10"/>
        <color indexed="18"/>
        <rFont val="Arial"/>
        <family val="2"/>
      </rPr>
      <t>(@Chris Snuggs)</t>
    </r>
  </si>
  <si>
    <t>o</t>
  </si>
  <si>
    <t>O</t>
  </si>
  <si>
    <t>SYL</t>
  </si>
  <si>
    <t>1st</t>
  </si>
  <si>
    <t>This sheet is designed for WIDE SCREENS at 1980 resolution.</t>
  </si>
  <si>
    <t>For each prompt, type your answer in the WHITE cell, then press RETURN.</t>
  </si>
  <si>
    <t>You have a USER NUMBER - use the FILTER to see only YOUR vocabulary and type OTHER numbers to revise more.</t>
  </si>
  <si>
    <t>SCORE</t>
  </si>
  <si>
    <t>If you type x in the "exclude" column you can MASK words you already know.</t>
  </si>
  <si>
    <t>OUT OF</t>
  </si>
  <si>
    <t>If the display is TOO WIDE, you can MASK some columns or use "VIEW/ZOOM" .</t>
  </si>
  <si>
    <t>%</t>
  </si>
  <si>
    <t>Type ANY character
 in the WHITE cells to
see the right answer!</t>
  </si>
  <si>
    <t>N°</t>
  </si>
  <si>
    <t>USER</t>
  </si>
  <si>
    <t>DATE</t>
  </si>
  <si>
    <t>INDEX 1</t>
  </si>
  <si>
    <t>INDEX 2</t>
  </si>
  <si>
    <t>EXCLUDE</t>
  </si>
  <si>
    <t>DEFINITION AND PROMPT</t>
  </si>
  <si>
    <t>POS</t>
  </si>
  <si>
    <t>1st
LTR</t>
  </si>
  <si>
    <t xml:space="preserve">  WORDS</t>
  </si>
  <si>
    <t>RIGHT?</t>
  </si>
  <si>
    <t>DEFINITION</t>
  </si>
  <si>
    <t>ITEM</t>
  </si>
  <si>
    <t>ITEM 2</t>
  </si>
  <si>
    <t>NOW</t>
  </si>
  <si>
    <t>n</t>
  </si>
  <si>
    <t>can</t>
  </si>
  <si>
    <t>N° Syll-
ables</t>
  </si>
  <si>
    <t>DO NOT TRY TO PRINT THIS UNLESS YOU
 KNOW WHAT YOU ARE DOING IN EXCEL!!</t>
  </si>
  <si>
    <r>
      <t xml:space="preserve">ANSWERS
</t>
    </r>
    <r>
      <rPr>
        <b/>
        <sz val="10"/>
        <rFont val="Arial"/>
        <family val="2"/>
      </rPr>
      <t>These buttons only 
work if macros 
are enabled!</t>
    </r>
  </si>
  <si>
    <t>The worm has turned.</t>
  </si>
  <si>
    <t>One day the worm will turn.</t>
  </si>
  <si>
    <t>Forewarned is forearmed.</t>
  </si>
  <si>
    <t>I wouldn't trust him as far as I could throw him.</t>
  </si>
  <si>
    <t>That's a different kettle of fish.</t>
  </si>
  <si>
    <t>they will rebel</t>
  </si>
  <si>
    <t>I do not trust him at all.</t>
  </si>
  <si>
    <t>That is a completely different matter.</t>
  </si>
  <si>
    <t>to cut someone in (to a deal)</t>
  </si>
  <si>
    <t>Being "in denial" means you are somewhat</t>
  </si>
  <si>
    <t>detached</t>
  </si>
  <si>
    <t>from reality.</t>
  </si>
  <si>
    <t>house.</t>
  </si>
  <si>
    <t>We live in a large and expensive</t>
  </si>
  <si>
    <t>an individual house with no neighbours on the other side of any wall</t>
  </si>
  <si>
    <t>distant or separated from</t>
  </si>
  <si>
    <t>semi-detached</t>
  </si>
  <si>
    <t>houses.</t>
  </si>
  <si>
    <t>Two houses with one single dividing wall between them are</t>
  </si>
  <si>
    <t>attach</t>
  </si>
  <si>
    <t>great importance to diet.</t>
  </si>
  <si>
    <t>As far as longevity is concerned I</t>
  </si>
  <si>
    <t>Im an sending you the data in the</t>
  </si>
  <si>
    <t>attached</t>
  </si>
  <si>
    <t>file.</t>
  </si>
  <si>
    <t>herewith - joined to - fixed to</t>
  </si>
  <si>
    <t>There should be no stigma</t>
  </si>
  <si>
    <t>to asking for help.</t>
  </si>
  <si>
    <t>associated with</t>
  </si>
  <si>
    <t>I feel emotionally</t>
  </si>
  <si>
    <t>, as if it had nothing to do with me.</t>
  </si>
  <si>
    <t>from the wall.</t>
  </si>
  <si>
    <t>How can a school governor have an equally strong emotional</t>
  </si>
  <si>
    <t>attachment</t>
  </si>
  <si>
    <t>to five schools at the same time?</t>
  </si>
  <si>
    <t>retina.</t>
  </si>
  <si>
    <t>The opthalmologist diagnosed my problem as a</t>
  </si>
  <si>
    <t>having separated from</t>
  </si>
  <si>
    <t>emotional link</t>
  </si>
  <si>
    <t>The lightning-conductor had become</t>
  </si>
  <si>
    <t>The Colonel sent a</t>
  </si>
  <si>
    <t>detachment</t>
  </si>
  <si>
    <t>of soldiers to bridge the river.</t>
  </si>
  <si>
    <t>military group separated from main body of men</t>
  </si>
  <si>
    <t>not involved in a relationship</t>
  </si>
  <si>
    <t>I am currently</t>
  </si>
  <si>
    <t>unattached</t>
  </si>
  <si>
    <t>, but don't expect to be so for long.</t>
  </si>
  <si>
    <t>envoy - a specialist assigned to the staff of a diplomatic mission</t>
  </si>
  <si>
    <t>He served as a diplomatic</t>
  </si>
  <si>
    <t>attache</t>
  </si>
  <si>
    <t>to the Embassy in Ghana.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</si>
</sst>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\-mmm\-yy"/>
    <numFmt numFmtId="173" formatCode="[$-407]dddd\,\ d\.\ mmmm\ yyyy"/>
    <numFmt numFmtId="174" formatCode="d/m/yy;@"/>
    <numFmt numFmtId="175" formatCode="mmm\ yyyy"/>
    <numFmt numFmtId="176" formatCode="[$-407]d/\ mmm/\ yy;@"/>
    <numFmt numFmtId="177" formatCode="[$-809]dd\ mmmm\ yyyy"/>
    <numFmt numFmtId="178" formatCode="[$-F800]dddd\,\ mmmm\ dd\,\ yyyy"/>
    <numFmt numFmtId="179" formatCode="dd/mm/yy;@"/>
    <numFmt numFmtId="180" formatCode="0.0"/>
    <numFmt numFmtId="181" formatCode="&quot;Vrai&quot;;&quot;Vrai&quot;;&quot;Faux&quot;"/>
    <numFmt numFmtId="182" formatCode="&quot;Actif&quot;;&quot;Actif&quot;;&quot;Inactif&quot;"/>
  </numFmts>
  <fonts count="6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20"/>
      <color indexed="60"/>
      <name val="Arial"/>
      <family val="2"/>
    </font>
    <font>
      <sz val="26"/>
      <color indexed="13"/>
      <name val="Arial Black"/>
      <family val="2"/>
    </font>
    <font>
      <sz val="10"/>
      <color indexed="50"/>
      <name val="Arial"/>
      <family val="0"/>
    </font>
    <font>
      <sz val="22"/>
      <color indexed="13"/>
      <name val="Arial Black"/>
      <family val="2"/>
    </font>
    <font>
      <b/>
      <sz val="18"/>
      <color indexed="13"/>
      <name val="Arial"/>
      <family val="2"/>
    </font>
    <font>
      <b/>
      <sz val="26"/>
      <color indexed="9"/>
      <name val="Arial"/>
      <family val="2"/>
    </font>
    <font>
      <sz val="10"/>
      <color indexed="9"/>
      <name val="Arial"/>
      <family val="0"/>
    </font>
    <font>
      <b/>
      <sz val="8"/>
      <color indexed="9"/>
      <name val="Arial"/>
      <family val="0"/>
    </font>
    <font>
      <sz val="8"/>
      <color indexed="50"/>
      <name val="Arial"/>
      <family val="0"/>
    </font>
    <font>
      <sz val="8"/>
      <color indexed="57"/>
      <name val="Arial Black"/>
      <family val="2"/>
    </font>
    <font>
      <sz val="8"/>
      <color indexed="17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12"/>
      <color indexed="13"/>
      <name val="Arial"/>
      <family val="2"/>
    </font>
    <font>
      <b/>
      <sz val="18"/>
      <color indexed="16"/>
      <name val="Arial"/>
      <family val="2"/>
    </font>
    <font>
      <sz val="10"/>
      <color indexed="16"/>
      <name val="Arial"/>
      <family val="0"/>
    </font>
    <font>
      <b/>
      <sz val="2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11"/>
      <name val="Arial"/>
      <family val="2"/>
    </font>
    <font>
      <b/>
      <sz val="16"/>
      <color indexed="16"/>
      <name val="Arial"/>
      <family val="2"/>
    </font>
    <font>
      <b/>
      <sz val="16"/>
      <color indexed="13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0"/>
    </font>
    <font>
      <b/>
      <sz val="16"/>
      <color indexed="10"/>
      <name val="Arial"/>
      <family val="2"/>
    </font>
    <font>
      <b/>
      <sz val="20"/>
      <color indexed="18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color indexed="16"/>
      <name val="Arial"/>
      <family val="2"/>
    </font>
    <font>
      <b/>
      <sz val="24"/>
      <color indexed="10"/>
      <name val="Arial"/>
      <family val="2"/>
    </font>
    <font>
      <b/>
      <sz val="20"/>
      <color indexed="13"/>
      <name val="Arial"/>
      <family val="2"/>
    </font>
    <font>
      <sz val="8"/>
      <name val="Tahoma"/>
      <family val="2"/>
    </font>
    <font>
      <b/>
      <sz val="10"/>
      <color indexed="13"/>
      <name val="Arial"/>
      <family val="2"/>
    </font>
    <font>
      <b/>
      <sz val="20"/>
      <color indexed="21"/>
      <name val="Arial"/>
      <family val="2"/>
    </font>
    <font>
      <b/>
      <sz val="11"/>
      <color indexed="50"/>
      <name val="Arial"/>
      <family val="2"/>
    </font>
    <font>
      <b/>
      <sz val="11"/>
      <color indexed="50"/>
      <name val="Arial Narrow"/>
      <family val="2"/>
    </font>
    <font>
      <b/>
      <sz val="12"/>
      <color indexed="12"/>
      <name val="Arial"/>
      <family val="2"/>
    </font>
    <font>
      <b/>
      <sz val="13"/>
      <name val="Arial Narrow"/>
      <family val="2"/>
    </font>
    <font>
      <b/>
      <sz val="13"/>
      <color indexed="16"/>
      <name val="Arial"/>
      <family val="2"/>
    </font>
    <font>
      <b/>
      <sz val="26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6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0" borderId="2" applyNumberFormat="0" applyAlignment="0" applyProtection="0"/>
    <xf numFmtId="0" fontId="25" fillId="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9" applyNumberFormat="0" applyAlignment="0" applyProtection="0"/>
  </cellStyleXfs>
  <cellXfs count="241">
    <xf numFmtId="0" fontId="0" fillId="0" borderId="0" xfId="0" applyAlignment="1">
      <alignment/>
    </xf>
    <xf numFmtId="0" fontId="47" fillId="0" borderId="0" xfId="0" applyFont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right" vertical="center" wrapText="1" indent="1"/>
      <protection/>
    </xf>
    <xf numFmtId="0" fontId="0" fillId="0" borderId="0" xfId="0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 vertical="top" wrapText="1"/>
      <protection/>
    </xf>
    <xf numFmtId="0" fontId="51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horizontal="center" vertical="center" wrapText="1"/>
      <protection/>
    </xf>
    <xf numFmtId="174" fontId="52" fillId="0" borderId="0" xfId="0" applyNumberFormat="1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left" vertical="center" wrapText="1" indent="1"/>
      <protection/>
    </xf>
    <xf numFmtId="0" fontId="50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left" vertical="center" wrapText="1" indent="1"/>
      <protection/>
    </xf>
    <xf numFmtId="0" fontId="46" fillId="0" borderId="0" xfId="0" applyFont="1" applyAlignment="1" applyProtection="1">
      <alignment horizontal="center" vertical="center"/>
      <protection/>
    </xf>
    <xf numFmtId="0" fontId="46" fillId="18" borderId="10" xfId="0" applyFont="1" applyFill="1" applyBorder="1" applyAlignment="1" applyProtection="1">
      <alignment horizontal="center" vertical="center"/>
      <protection/>
    </xf>
    <xf numFmtId="0" fontId="48" fillId="18" borderId="11" xfId="0" applyFont="1" applyFill="1" applyBorder="1" applyAlignment="1" applyProtection="1">
      <alignment horizontal="center" vertical="center" wrapText="1"/>
      <protection/>
    </xf>
    <xf numFmtId="0" fontId="48" fillId="18" borderId="12" xfId="0" applyFont="1" applyFill="1" applyBorder="1" applyAlignment="1" applyProtection="1">
      <alignment horizontal="center" vertical="center" wrapText="1"/>
      <protection/>
    </xf>
    <xf numFmtId="0" fontId="48" fillId="18" borderId="13" xfId="0" applyFont="1" applyFill="1" applyBorder="1" applyAlignment="1" applyProtection="1">
      <alignment horizontal="center" textRotation="90" wrapText="1"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0" fontId="48" fillId="18" borderId="14" xfId="0" applyFont="1" applyFill="1" applyBorder="1" applyAlignment="1" applyProtection="1">
      <alignment horizontal="right" vertical="center" wrapText="1" indent="1"/>
      <protection/>
    </xf>
    <xf numFmtId="0" fontId="48" fillId="18" borderId="13" xfId="0" applyFont="1" applyFill="1" applyBorder="1" applyAlignment="1" applyProtection="1">
      <alignment horizontal="left" vertical="center" wrapText="1" indent="1"/>
      <protection/>
    </xf>
    <xf numFmtId="0" fontId="54" fillId="0" borderId="15" xfId="0" applyFont="1" applyFill="1" applyBorder="1" applyAlignment="1" applyProtection="1">
      <alignment horizontal="center" vertical="center"/>
      <protection/>
    </xf>
    <xf numFmtId="0" fontId="54" fillId="18" borderId="13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48" fillId="0" borderId="17" xfId="0" applyFont="1" applyBorder="1" applyAlignment="1" applyProtection="1">
      <alignment horizontal="center" vertical="center" wrapText="1"/>
      <protection/>
    </xf>
    <xf numFmtId="174" fontId="52" fillId="0" borderId="18" xfId="0" applyNumberFormat="1" applyFont="1" applyBorder="1" applyAlignment="1" applyProtection="1">
      <alignment horizontal="center" vertical="center"/>
      <protection/>
    </xf>
    <xf numFmtId="0" fontId="47" fillId="24" borderId="18" xfId="0" applyFont="1" applyFill="1" applyBorder="1" applyAlignment="1" applyProtection="1">
      <alignment horizontal="center" vertical="center"/>
      <protection locked="0"/>
    </xf>
    <xf numFmtId="0" fontId="48" fillId="0" borderId="18" xfId="0" applyFont="1" applyBorder="1" applyAlignment="1" applyProtection="1">
      <alignment horizontal="left" vertical="center" wrapText="1" indent="1"/>
      <protection/>
    </xf>
    <xf numFmtId="0" fontId="48" fillId="0" borderId="17" xfId="0" applyFont="1" applyFill="1" applyBorder="1" applyAlignment="1" applyProtection="1">
      <alignment horizontal="right" vertical="center" wrapText="1" indent="1"/>
      <protection/>
    </xf>
    <xf numFmtId="0" fontId="48" fillId="0" borderId="19" xfId="0" applyFont="1" applyFill="1" applyBorder="1" applyAlignment="1" applyProtection="1">
      <alignment horizontal="left" vertical="center" wrapText="1" indent="1"/>
      <protection/>
    </xf>
    <xf numFmtId="0" fontId="46" fillId="0" borderId="16" xfId="0" applyFont="1" applyBorder="1" applyAlignment="1" applyProtection="1">
      <alignment horizontal="center" vertical="center"/>
      <protection/>
    </xf>
    <xf numFmtId="0" fontId="16" fillId="24" borderId="17" xfId="0" applyFont="1" applyFill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/>
    </xf>
    <xf numFmtId="1" fontId="12" fillId="25" borderId="0" xfId="0" applyNumberFormat="1" applyFont="1" applyFill="1" applyAlignment="1" applyProtection="1">
      <alignment horizontal="left" vertical="top"/>
      <protection/>
    </xf>
    <xf numFmtId="1" fontId="0" fillId="25" borderId="0" xfId="0" applyNumberFormat="1" applyFill="1" applyAlignment="1" applyProtection="1">
      <alignment horizontal="center" vertical="top"/>
      <protection/>
    </xf>
    <xf numFmtId="1" fontId="7" fillId="25" borderId="0" xfId="0" applyNumberFormat="1" applyFont="1" applyFill="1" applyAlignment="1" applyProtection="1">
      <alignment horizontal="left" vertical="top"/>
      <protection/>
    </xf>
    <xf numFmtId="0" fontId="0" fillId="25" borderId="0" xfId="0" applyFill="1" applyAlignment="1" applyProtection="1">
      <alignment horizontal="center" vertical="top"/>
      <protection/>
    </xf>
    <xf numFmtId="0" fontId="6" fillId="25" borderId="0" xfId="0" applyFont="1" applyFill="1" applyAlignment="1" applyProtection="1">
      <alignment horizontal="left" vertical="top" indent="1"/>
      <protection/>
    </xf>
    <xf numFmtId="0" fontId="0" fillId="25" borderId="0" xfId="0" applyFill="1" applyAlignment="1" applyProtection="1">
      <alignment vertical="top"/>
      <protection/>
    </xf>
    <xf numFmtId="1" fontId="43" fillId="25" borderId="20" xfId="0" applyNumberFormat="1" applyFont="1" applyFill="1" applyBorder="1" applyAlignment="1" applyProtection="1" quotePrefix="1">
      <alignment horizontal="center" vertical="center"/>
      <protection/>
    </xf>
    <xf numFmtId="1" fontId="13" fillId="25" borderId="0" xfId="0" applyNumberFormat="1" applyFont="1" applyFill="1" applyAlignment="1" applyProtection="1">
      <alignment horizontal="left" vertical="top" indent="1"/>
      <protection/>
    </xf>
    <xf numFmtId="1" fontId="5" fillId="25" borderId="0" xfId="0" applyNumberFormat="1" applyFont="1" applyFill="1" applyAlignment="1" applyProtection="1">
      <alignment horizontal="left" vertical="top" indent="1"/>
      <protection/>
    </xf>
    <xf numFmtId="0" fontId="17" fillId="25" borderId="0" xfId="0" applyFont="1" applyFill="1" applyAlignment="1" applyProtection="1">
      <alignment horizontal="right" vertical="center" indent="1"/>
      <protection/>
    </xf>
    <xf numFmtId="0" fontId="6" fillId="25" borderId="0" xfId="0" applyFont="1" applyFill="1" applyAlignment="1" applyProtection="1">
      <alignment vertical="top"/>
      <protection/>
    </xf>
    <xf numFmtId="0" fontId="20" fillId="25" borderId="0" xfId="0" applyFont="1" applyFill="1" applyAlignment="1" applyProtection="1" quotePrefix="1">
      <alignment horizontal="center" vertical="center" wrapText="1"/>
      <protection/>
    </xf>
    <xf numFmtId="0" fontId="11" fillId="25" borderId="0" xfId="0" applyFont="1" applyFill="1" applyAlignment="1" applyProtection="1">
      <alignment horizontal="left" vertical="center"/>
      <protection/>
    </xf>
    <xf numFmtId="1" fontId="10" fillId="25" borderId="0" xfId="0" applyNumberFormat="1" applyFont="1" applyFill="1" applyAlignment="1" applyProtection="1">
      <alignment horizontal="center" vertical="top"/>
      <protection/>
    </xf>
    <xf numFmtId="0" fontId="6" fillId="25" borderId="0" xfId="0" applyFont="1" applyFill="1" applyAlignment="1" applyProtection="1">
      <alignment horizontal="center" vertical="top"/>
      <protection/>
    </xf>
    <xf numFmtId="179" fontId="17" fillId="25" borderId="0" xfId="0" applyNumberFormat="1" applyFont="1" applyFill="1" applyAlignment="1" applyProtection="1">
      <alignment horizontal="left" vertical="center"/>
      <protection/>
    </xf>
    <xf numFmtId="0" fontId="10" fillId="25" borderId="0" xfId="0" applyFont="1" applyFill="1" applyAlignment="1" applyProtection="1">
      <alignment horizontal="center" vertical="top"/>
      <protection/>
    </xf>
    <xf numFmtId="1" fontId="11" fillId="25" borderId="0" xfId="0" applyNumberFormat="1" applyFont="1" applyFill="1" applyAlignment="1" applyProtection="1">
      <alignment horizontal="left" vertical="top"/>
      <protection/>
    </xf>
    <xf numFmtId="1" fontId="14" fillId="25" borderId="0" xfId="0" applyNumberFormat="1" applyFont="1" applyFill="1" applyAlignment="1" applyProtection="1">
      <alignment horizontal="left" vertical="top"/>
      <protection/>
    </xf>
    <xf numFmtId="1" fontId="6" fillId="25" borderId="0" xfId="0" applyNumberFormat="1" applyFont="1" applyFill="1" applyAlignment="1" applyProtection="1">
      <alignment horizontal="center" vertical="top"/>
      <protection/>
    </xf>
    <xf numFmtId="0" fontId="38" fillId="26" borderId="21" xfId="0" applyFont="1" applyFill="1" applyBorder="1" applyAlignment="1" applyProtection="1">
      <alignment horizontal="center" vertical="center" wrapText="1"/>
      <protection/>
    </xf>
    <xf numFmtId="0" fontId="9" fillId="25" borderId="0" xfId="0" applyFont="1" applyFill="1" applyAlignment="1" applyProtection="1">
      <alignment horizontal="center" vertical="center" wrapText="1"/>
      <protection/>
    </xf>
    <xf numFmtId="0" fontId="42" fillId="25" borderId="0" xfId="0" applyFont="1" applyFill="1" applyAlignment="1" applyProtection="1">
      <alignment vertical="top"/>
      <protection/>
    </xf>
    <xf numFmtId="0" fontId="0" fillId="25" borderId="0" xfId="0" applyFill="1" applyAlignment="1" applyProtection="1">
      <alignment horizontal="left" vertical="top" indent="1"/>
      <protection/>
    </xf>
    <xf numFmtId="0" fontId="19" fillId="25" borderId="0" xfId="0" applyFont="1" applyFill="1" applyAlignment="1" applyProtection="1">
      <alignment horizontal="center" vertical="top"/>
      <protection/>
    </xf>
    <xf numFmtId="1" fontId="0" fillId="25" borderId="0" xfId="0" applyNumberFormat="1" applyFill="1" applyAlignment="1" applyProtection="1">
      <alignment horizontal="left" vertical="top"/>
      <protection/>
    </xf>
    <xf numFmtId="0" fontId="11" fillId="25" borderId="0" xfId="0" applyFont="1" applyFill="1" applyAlignment="1" applyProtection="1">
      <alignment horizontal="center" vertical="top"/>
      <protection/>
    </xf>
    <xf numFmtId="0" fontId="48" fillId="0" borderId="22" xfId="0" applyFont="1" applyBorder="1" applyAlignment="1" applyProtection="1">
      <alignment vertical="center" wrapText="1"/>
      <protection/>
    </xf>
    <xf numFmtId="0" fontId="48" fillId="0" borderId="0" xfId="0" applyFont="1" applyBorder="1" applyAlignment="1" applyProtection="1">
      <alignment vertical="center" wrapText="1"/>
      <protection/>
    </xf>
    <xf numFmtId="1" fontId="50" fillId="0" borderId="23" xfId="0" applyNumberFormat="1" applyFont="1" applyBorder="1" applyAlignment="1" applyProtection="1">
      <alignment horizontal="center" vertical="center"/>
      <protection/>
    </xf>
    <xf numFmtId="1" fontId="50" fillId="0" borderId="16" xfId="0" applyNumberFormat="1" applyFont="1" applyBorder="1" applyAlignment="1" applyProtection="1">
      <alignment horizontal="center" vertical="center"/>
      <protection/>
    </xf>
    <xf numFmtId="9" fontId="50" fillId="0" borderId="24" xfId="0" applyNumberFormat="1" applyFont="1" applyBorder="1" applyAlignment="1" applyProtection="1">
      <alignment horizontal="center" vertical="center"/>
      <protection/>
    </xf>
    <xf numFmtId="0" fontId="48" fillId="0" borderId="22" xfId="0" applyFont="1" applyFill="1" applyBorder="1" applyAlignment="1" applyProtection="1">
      <alignment vertical="center" wrapText="1"/>
      <protection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left" vertical="center" wrapText="1" indent="1"/>
    </xf>
    <xf numFmtId="0" fontId="0" fillId="0" borderId="0" xfId="0" applyFont="1" applyFill="1" applyAlignment="1">
      <alignment horizontal="right" vertical="center" wrapText="1" indent="1"/>
    </xf>
    <xf numFmtId="1" fontId="8" fillId="25" borderId="0" xfId="0" applyNumberFormat="1" applyFont="1" applyFill="1" applyAlignment="1" applyProtection="1">
      <alignment horizontal="right" vertical="center"/>
      <protection/>
    </xf>
    <xf numFmtId="1" fontId="8" fillId="25" borderId="0" xfId="0" applyNumberFormat="1" applyFont="1" applyFill="1" applyBorder="1" applyAlignment="1" applyProtection="1">
      <alignment horizontal="right" vertical="center"/>
      <protection/>
    </xf>
    <xf numFmtId="1" fontId="60" fillId="25" borderId="0" xfId="0" applyNumberFormat="1" applyFont="1" applyFill="1" applyBorder="1" applyAlignment="1" applyProtection="1" quotePrefix="1">
      <alignment horizontal="center" vertical="center"/>
      <protection/>
    </xf>
    <xf numFmtId="1" fontId="43" fillId="25" borderId="0" xfId="0" applyNumberFormat="1" applyFont="1" applyFill="1" applyBorder="1" applyAlignment="1" applyProtection="1" quotePrefix="1">
      <alignment horizontal="center" vertical="center"/>
      <protection/>
    </xf>
    <xf numFmtId="0" fontId="18" fillId="15" borderId="21" xfId="0" applyFont="1" applyFill="1" applyBorder="1" applyAlignment="1" applyProtection="1" quotePrefix="1">
      <alignment horizontal="center" vertical="center"/>
      <protection/>
    </xf>
    <xf numFmtId="0" fontId="61" fillId="27" borderId="21" xfId="0" applyFont="1" applyFill="1" applyBorder="1" applyAlignment="1" applyProtection="1">
      <alignment horizontal="right" vertical="center" wrapText="1" indent="1"/>
      <protection/>
    </xf>
    <xf numFmtId="0" fontId="62" fillId="25" borderId="0" xfId="0" applyFont="1" applyFill="1" applyAlignment="1" applyProtection="1">
      <alignment horizontal="center" vertical="top" wrapText="1"/>
      <protection/>
    </xf>
    <xf numFmtId="0" fontId="18" fillId="25" borderId="0" xfId="0" applyFont="1" applyFill="1" applyAlignment="1" applyProtection="1">
      <alignment horizontal="center" vertical="center"/>
      <protection/>
    </xf>
    <xf numFmtId="0" fontId="18" fillId="15" borderId="21" xfId="0" applyFont="1" applyFill="1" applyBorder="1" applyAlignment="1" applyProtection="1">
      <alignment horizontal="center" vertical="center" wrapText="1"/>
      <protection/>
    </xf>
    <xf numFmtId="0" fontId="18" fillId="25" borderId="25" xfId="0" applyFont="1" applyFill="1" applyBorder="1" applyAlignment="1" applyProtection="1">
      <alignment vertical="center" wrapText="1"/>
      <protection/>
    </xf>
    <xf numFmtId="0" fontId="42" fillId="25" borderId="0" xfId="0" applyFont="1" applyFill="1" applyAlignment="1" applyProtection="1">
      <alignment horizontal="left" vertical="top" indent="1"/>
      <protection/>
    </xf>
    <xf numFmtId="179" fontId="39" fillId="28" borderId="21" xfId="0" applyNumberFormat="1" applyFont="1" applyFill="1" applyBorder="1" applyAlignment="1" applyProtection="1">
      <alignment horizontal="center" vertical="center"/>
      <protection locked="0"/>
    </xf>
    <xf numFmtId="0" fontId="18" fillId="10" borderId="21" xfId="0" applyFont="1" applyFill="1" applyBorder="1" applyAlignment="1" applyProtection="1" quotePrefix="1">
      <alignment horizontal="center" vertical="center"/>
      <protection locked="0"/>
    </xf>
    <xf numFmtId="0" fontId="59" fillId="25" borderId="0" xfId="0" applyFont="1" applyFill="1" applyBorder="1" applyAlignment="1" applyProtection="1">
      <alignment horizontal="center" vertical="center" wrapText="1"/>
      <protection/>
    </xf>
    <xf numFmtId="0" fontId="0" fillId="25" borderId="0" xfId="0" applyFill="1" applyAlignment="1" applyProtection="1">
      <alignment vertical="center"/>
      <protection/>
    </xf>
    <xf numFmtId="0" fontId="41" fillId="25" borderId="0" xfId="0" applyFont="1" applyFill="1" applyBorder="1" applyAlignment="1" applyProtection="1">
      <alignment vertical="center" wrapText="1"/>
      <protection/>
    </xf>
    <xf numFmtId="0" fontId="59" fillId="25" borderId="0" xfId="0" applyFont="1" applyFill="1" applyAlignment="1" applyProtection="1">
      <alignment horizontal="center" vertical="center"/>
      <protection/>
    </xf>
    <xf numFmtId="0" fontId="59" fillId="25" borderId="0" xfId="0" applyFont="1" applyFill="1" applyBorder="1" applyAlignment="1" applyProtection="1">
      <alignment horizontal="center" vertical="center"/>
      <protection/>
    </xf>
    <xf numFmtId="0" fontId="38" fillId="25" borderId="26" xfId="0" applyFont="1" applyFill="1" applyBorder="1" applyAlignment="1" applyProtection="1">
      <alignment horizontal="center" vertical="center" wrapText="1"/>
      <protection/>
    </xf>
    <xf numFmtId="0" fontId="18" fillId="25" borderId="0" xfId="0" applyFont="1" applyFill="1" applyBorder="1" applyAlignment="1" applyProtection="1">
      <alignment horizontal="center" vertical="center"/>
      <protection/>
    </xf>
    <xf numFmtId="0" fontId="43" fillId="15" borderId="21" xfId="0" applyFont="1" applyFill="1" applyBorder="1" applyAlignment="1" applyProtection="1">
      <alignment horizontal="center" vertical="center" wrapText="1"/>
      <protection/>
    </xf>
    <xf numFmtId="0" fontId="43" fillId="25" borderId="26" xfId="0" applyFont="1" applyFill="1" applyBorder="1" applyAlignment="1" applyProtection="1">
      <alignment horizontal="center" vertical="center" wrapText="1"/>
      <protection/>
    </xf>
    <xf numFmtId="0" fontId="56" fillId="25" borderId="0" xfId="0" applyFont="1" applyFill="1" applyBorder="1" applyAlignment="1" applyProtection="1">
      <alignment horizontal="center" vertical="center" wrapText="1"/>
      <protection/>
    </xf>
    <xf numFmtId="0" fontId="43" fillId="15" borderId="27" xfId="0" applyFont="1" applyFill="1" applyBorder="1" applyAlignment="1" applyProtection="1">
      <alignment horizontal="center" vertical="center" wrapText="1"/>
      <protection/>
    </xf>
    <xf numFmtId="0" fontId="43" fillId="15" borderId="28" xfId="0" applyFont="1" applyFill="1" applyBorder="1" applyAlignment="1" applyProtection="1">
      <alignment horizontal="center" vertical="center" wrapText="1"/>
      <protection/>
    </xf>
    <xf numFmtId="0" fontId="43" fillId="15" borderId="29" xfId="0" applyFont="1" applyFill="1" applyBorder="1" applyAlignment="1" applyProtection="1">
      <alignment horizontal="center" vertical="center" wrapText="1"/>
      <protection/>
    </xf>
    <xf numFmtId="0" fontId="43" fillId="15" borderId="30" xfId="0" applyFont="1" applyFill="1" applyBorder="1" applyAlignment="1" applyProtection="1">
      <alignment horizontal="center" vertical="center" wrapText="1"/>
      <protection/>
    </xf>
    <xf numFmtId="0" fontId="43" fillId="25" borderId="0" xfId="0" applyFont="1" applyFill="1" applyBorder="1" applyAlignment="1" applyProtection="1">
      <alignment horizontal="center" vertical="center" wrapText="1"/>
      <protection/>
    </xf>
    <xf numFmtId="0" fontId="59" fillId="25" borderId="0" xfId="0" applyFont="1" applyFill="1" applyBorder="1" applyAlignment="1" applyProtection="1">
      <alignment horizontal="right" vertical="center" wrapText="1" indent="1"/>
      <protection/>
    </xf>
    <xf numFmtId="0" fontId="59" fillId="25" borderId="0" xfId="0" applyFont="1" applyFill="1" applyAlignment="1" applyProtection="1">
      <alignment horizontal="right" vertical="center" indent="1"/>
      <protection/>
    </xf>
    <xf numFmtId="0" fontId="53" fillId="0" borderId="0" xfId="0" applyFont="1" applyAlignment="1" applyProtection="1">
      <alignment/>
      <protection/>
    </xf>
    <xf numFmtId="0" fontId="48" fillId="18" borderId="14" xfId="0" applyFont="1" applyFill="1" applyBorder="1" applyAlignment="1" applyProtection="1">
      <alignment horizontal="center" vertical="center" textRotation="90" wrapText="1"/>
      <protection/>
    </xf>
    <xf numFmtId="174" fontId="52" fillId="18" borderId="11" xfId="0" applyNumberFormat="1" applyFont="1" applyFill="1" applyBorder="1" applyAlignment="1" applyProtection="1">
      <alignment horizontal="center" vertical="center" textRotation="90"/>
      <protection/>
    </xf>
    <xf numFmtId="0" fontId="47" fillId="18" borderId="11" xfId="0" applyFont="1" applyFill="1" applyBorder="1" applyAlignment="1" applyProtection="1">
      <alignment horizontal="center" vertical="center" textRotation="90"/>
      <protection/>
    </xf>
    <xf numFmtId="0" fontId="48" fillId="18" borderId="11" xfId="0" applyFont="1" applyFill="1" applyBorder="1" applyAlignment="1" applyProtection="1">
      <alignment horizontal="left" vertical="center" wrapText="1" indent="1"/>
      <protection/>
    </xf>
    <xf numFmtId="0" fontId="16" fillId="0" borderId="31" xfId="0" applyFont="1" applyBorder="1" applyAlignment="1" applyProtection="1">
      <alignment horizontal="center" vertical="center"/>
      <protection/>
    </xf>
    <xf numFmtId="0" fontId="48" fillId="0" borderId="32" xfId="0" applyFont="1" applyBorder="1" applyAlignment="1" applyProtection="1">
      <alignment horizontal="center" vertical="center" wrapText="1"/>
      <protection/>
    </xf>
    <xf numFmtId="174" fontId="52" fillId="0" borderId="33" xfId="0" applyNumberFormat="1" applyFont="1" applyBorder="1" applyAlignment="1" applyProtection="1">
      <alignment horizontal="center" vertical="center"/>
      <protection/>
    </xf>
    <xf numFmtId="0" fontId="47" fillId="24" borderId="33" xfId="0" applyFont="1" applyFill="1" applyBorder="1" applyAlignment="1" applyProtection="1">
      <alignment horizontal="center" vertical="center"/>
      <protection locked="0"/>
    </xf>
    <xf numFmtId="0" fontId="48" fillId="0" borderId="33" xfId="0" applyFont="1" applyBorder="1" applyAlignment="1" applyProtection="1">
      <alignment horizontal="left" vertical="center" wrapText="1" indent="1"/>
      <protection/>
    </xf>
    <xf numFmtId="0" fontId="48" fillId="0" borderId="32" xfId="0" applyFont="1" applyFill="1" applyBorder="1" applyAlignment="1" applyProtection="1">
      <alignment horizontal="right" vertical="center" wrapText="1" indent="1"/>
      <protection/>
    </xf>
    <xf numFmtId="0" fontId="48" fillId="0" borderId="34" xfId="0" applyFont="1" applyFill="1" applyBorder="1" applyAlignment="1" applyProtection="1">
      <alignment horizontal="left" vertical="center" wrapText="1" indent="1"/>
      <protection/>
    </xf>
    <xf numFmtId="0" fontId="46" fillId="0" borderId="31" xfId="0" applyFont="1" applyBorder="1" applyAlignment="1" applyProtection="1">
      <alignment horizontal="center" vertical="center"/>
      <protection/>
    </xf>
    <xf numFmtId="0" fontId="16" fillId="24" borderId="32" xfId="0" applyFont="1" applyFill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/>
    </xf>
    <xf numFmtId="0" fontId="51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18" xfId="0" applyFont="1" applyFill="1" applyBorder="1" applyAlignment="1">
      <alignment horizontal="right" vertical="center" wrapText="1" indent="1"/>
    </xf>
    <xf numFmtId="0" fontId="0" fillId="0" borderId="0" xfId="0" applyFont="1" applyFill="1" applyAlignment="1">
      <alignment vertical="center"/>
    </xf>
    <xf numFmtId="174" fontId="47" fillId="0" borderId="0" xfId="0" applyNumberFormat="1" applyFont="1" applyFill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174" fontId="47" fillId="0" borderId="36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right" vertical="center" wrapText="1" indent="1"/>
    </xf>
    <xf numFmtId="0" fontId="0" fillId="24" borderId="36" xfId="0" applyFont="1" applyFill="1" applyBorder="1" applyAlignment="1">
      <alignment horizontal="left" vertical="center" wrapText="1" indent="1"/>
    </xf>
    <xf numFmtId="0" fontId="47" fillId="0" borderId="37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7" fillId="0" borderId="39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174" fontId="4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 indent="1"/>
    </xf>
    <xf numFmtId="0" fontId="0" fillId="24" borderId="0" xfId="0" applyFont="1" applyFill="1" applyBorder="1" applyAlignment="1">
      <alignment horizontal="left" vertical="center" wrapText="1" indent="1"/>
    </xf>
    <xf numFmtId="0" fontId="48" fillId="18" borderId="12" xfId="0" applyFont="1" applyFill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left" vertical="center" indent="1"/>
      <protection locked="0"/>
    </xf>
    <xf numFmtId="0" fontId="51" fillId="0" borderId="0" xfId="0" applyFont="1" applyAlignment="1" applyProtection="1">
      <alignment horizontal="left" vertical="center" indent="1"/>
      <protection locked="0"/>
    </xf>
    <xf numFmtId="0" fontId="63" fillId="24" borderId="42" xfId="0" applyFont="1" applyFill="1" applyBorder="1" applyAlignment="1" applyProtection="1">
      <alignment horizontal="center" vertical="center"/>
      <protection locked="0"/>
    </xf>
    <xf numFmtId="0" fontId="63" fillId="24" borderId="43" xfId="0" applyFont="1" applyFill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/>
    </xf>
    <xf numFmtId="0" fontId="64" fillId="0" borderId="33" xfId="0" applyFont="1" applyBorder="1" applyAlignment="1" applyProtection="1">
      <alignment horizontal="center" vertical="center" wrapText="1"/>
      <protection/>
    </xf>
    <xf numFmtId="0" fontId="65" fillId="0" borderId="33" xfId="0" applyFont="1" applyBorder="1" applyAlignment="1" applyProtection="1">
      <alignment horizontal="center" vertical="center" wrapText="1"/>
      <protection/>
    </xf>
    <xf numFmtId="0" fontId="64" fillId="0" borderId="34" xfId="0" applyFont="1" applyBorder="1" applyAlignment="1" applyProtection="1">
      <alignment horizontal="center" vertical="center"/>
      <protection/>
    </xf>
    <xf numFmtId="0" fontId="64" fillId="0" borderId="18" xfId="0" applyFont="1" applyBorder="1" applyAlignment="1" applyProtection="1">
      <alignment horizontal="center" vertical="center" wrapText="1"/>
      <protection/>
    </xf>
    <xf numFmtId="0" fontId="65" fillId="0" borderId="18" xfId="0" applyFont="1" applyBorder="1" applyAlignment="1" applyProtection="1">
      <alignment horizontal="center" vertical="center" wrapText="1"/>
      <protection/>
    </xf>
    <xf numFmtId="0" fontId="65" fillId="0" borderId="43" xfId="0" applyFont="1" applyBorder="1" applyAlignment="1" applyProtection="1">
      <alignment horizontal="center" vertical="center" wrapText="1"/>
      <protection/>
    </xf>
    <xf numFmtId="0" fontId="64" fillId="0" borderId="19" xfId="0" applyFont="1" applyBorder="1" applyAlignment="1" applyProtection="1">
      <alignment horizontal="center" vertical="center"/>
      <protection/>
    </xf>
    <xf numFmtId="0" fontId="52" fillId="18" borderId="12" xfId="0" applyFont="1" applyFill="1" applyBorder="1" applyAlignment="1" applyProtection="1">
      <alignment horizontal="center" vertical="center" wrapText="1"/>
      <protection/>
    </xf>
    <xf numFmtId="0" fontId="47" fillId="29" borderId="0" xfId="0" applyFont="1" applyFill="1" applyAlignment="1">
      <alignment horizontal="center" vertical="center"/>
    </xf>
    <xf numFmtId="0" fontId="47" fillId="29" borderId="0" xfId="0" applyFont="1" applyFill="1" applyBorder="1" applyAlignment="1">
      <alignment horizontal="center" vertical="center"/>
    </xf>
    <xf numFmtId="0" fontId="47" fillId="29" borderId="45" xfId="0" applyFont="1" applyFill="1" applyBorder="1" applyAlignment="1">
      <alignment horizontal="center" vertical="center"/>
    </xf>
    <xf numFmtId="0" fontId="47" fillId="29" borderId="36" xfId="0" applyFont="1" applyFill="1" applyBorder="1" applyAlignment="1">
      <alignment horizontal="center" vertical="center"/>
    </xf>
    <xf numFmtId="0" fontId="47" fillId="29" borderId="46" xfId="0" applyFont="1" applyFill="1" applyBorder="1" applyAlignment="1">
      <alignment horizontal="center" vertical="center"/>
    </xf>
    <xf numFmtId="0" fontId="47" fillId="29" borderId="47" xfId="0" applyFont="1" applyFill="1" applyBorder="1" applyAlignment="1">
      <alignment horizontal="center" vertical="center"/>
    </xf>
    <xf numFmtId="0" fontId="47" fillId="29" borderId="18" xfId="0" applyFont="1" applyFill="1" applyBorder="1" applyAlignment="1">
      <alignment horizontal="center" vertical="center"/>
    </xf>
    <xf numFmtId="0" fontId="47" fillId="29" borderId="4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7" fillId="29" borderId="48" xfId="0" applyFont="1" applyFill="1" applyBorder="1" applyAlignment="1">
      <alignment horizontal="center" vertical="center"/>
    </xf>
    <xf numFmtId="0" fontId="47" fillId="29" borderId="49" xfId="0" applyFont="1" applyFill="1" applyBorder="1" applyAlignment="1">
      <alignment horizontal="center" vertical="center"/>
    </xf>
    <xf numFmtId="0" fontId="48" fillId="0" borderId="50" xfId="0" applyFont="1" applyFill="1" applyBorder="1" applyAlignment="1" applyProtection="1">
      <alignment horizontal="right" vertical="center" wrapText="1" indent="1"/>
      <protection/>
    </xf>
    <xf numFmtId="0" fontId="48" fillId="0" borderId="51" xfId="0" applyFont="1" applyFill="1" applyBorder="1" applyAlignment="1" applyProtection="1">
      <alignment horizontal="left" vertical="center" wrapText="1" indent="1"/>
      <protection/>
    </xf>
    <xf numFmtId="0" fontId="46" fillId="0" borderId="44" xfId="0" applyFont="1" applyBorder="1" applyAlignment="1" applyProtection="1">
      <alignment horizontal="center" vertical="center"/>
      <protection/>
    </xf>
    <xf numFmtId="0" fontId="16" fillId="24" borderId="50" xfId="0" applyFont="1" applyFill="1" applyBorder="1" applyAlignment="1" applyProtection="1">
      <alignment horizontal="center" vertical="center"/>
      <protection locked="0"/>
    </xf>
    <xf numFmtId="0" fontId="16" fillId="0" borderId="5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7" fillId="0" borderId="36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63" fillId="24" borderId="52" xfId="0" applyFont="1" applyFill="1" applyBorder="1" applyAlignment="1" applyProtection="1">
      <alignment horizontal="center" vertical="center"/>
      <protection locked="0"/>
    </xf>
    <xf numFmtId="174" fontId="52" fillId="0" borderId="53" xfId="0" applyNumberFormat="1" applyFont="1" applyBorder="1" applyAlignment="1" applyProtection="1">
      <alignment horizontal="center" vertical="center"/>
      <protection/>
    </xf>
    <xf numFmtId="0" fontId="47" fillId="24" borderId="53" xfId="0" applyFont="1" applyFill="1" applyBorder="1" applyAlignment="1" applyProtection="1">
      <alignment horizontal="center" vertical="center"/>
      <protection locked="0"/>
    </xf>
    <xf numFmtId="0" fontId="48" fillId="0" borderId="53" xfId="0" applyFont="1" applyBorder="1" applyAlignment="1" applyProtection="1">
      <alignment horizontal="left" vertical="center" wrapText="1" indent="1"/>
      <protection/>
    </xf>
    <xf numFmtId="0" fontId="64" fillId="0" borderId="53" xfId="0" applyFont="1" applyBorder="1" applyAlignment="1" applyProtection="1">
      <alignment horizontal="center" vertical="center" wrapText="1"/>
      <protection/>
    </xf>
    <xf numFmtId="0" fontId="65" fillId="0" borderId="53" xfId="0" applyFont="1" applyBorder="1" applyAlignment="1" applyProtection="1">
      <alignment horizontal="center" vertical="center" wrapText="1"/>
      <protection/>
    </xf>
    <xf numFmtId="0" fontId="65" fillId="0" borderId="52" xfId="0" applyFont="1" applyBorder="1" applyAlignment="1" applyProtection="1">
      <alignment horizontal="center" vertical="center" wrapText="1"/>
      <protection/>
    </xf>
    <xf numFmtId="0" fontId="56" fillId="24" borderId="54" xfId="0" applyFont="1" applyFill="1" applyBorder="1" applyAlignment="1" applyProtection="1">
      <alignment horizontal="center" vertical="center" wrapText="1"/>
      <protection locked="0"/>
    </xf>
    <xf numFmtId="0" fontId="64" fillId="0" borderId="51" xfId="0" applyFont="1" applyBorder="1" applyAlignment="1" applyProtection="1">
      <alignment horizontal="center" vertical="center"/>
      <protection/>
    </xf>
    <xf numFmtId="0" fontId="48" fillId="0" borderId="50" xfId="0" applyFont="1" applyBorder="1" applyAlignment="1" applyProtection="1">
      <alignment horizontal="center" vertical="center" wrapText="1"/>
      <protection/>
    </xf>
    <xf numFmtId="0" fontId="48" fillId="18" borderId="55" xfId="0" applyFont="1" applyFill="1" applyBorder="1" applyAlignment="1" applyProtection="1">
      <alignment horizontal="center" vertical="center" wrapText="1"/>
      <protection/>
    </xf>
    <xf numFmtId="0" fontId="48" fillId="18" borderId="15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left" vertical="center" wrapText="1"/>
      <protection/>
    </xf>
    <xf numFmtId="0" fontId="49" fillId="0" borderId="0" xfId="0" applyFont="1" applyAlignment="1" applyProtection="1">
      <alignment horizontal="left" vertical="center" wrapText="1"/>
      <protection/>
    </xf>
    <xf numFmtId="174" fontId="39" fillId="0" borderId="0" xfId="0" applyNumberFormat="1" applyFont="1" applyAlignment="1" applyProtection="1">
      <alignment horizontal="left" vertical="top" wrapText="1"/>
      <protection/>
    </xf>
    <xf numFmtId="0" fontId="46" fillId="0" borderId="56" xfId="0" applyFont="1" applyFill="1" applyBorder="1" applyAlignment="1" applyProtection="1">
      <alignment horizontal="right" vertical="center" wrapText="1" indent="1"/>
      <protection/>
    </xf>
    <xf numFmtId="0" fontId="46" fillId="0" borderId="57" xfId="0" applyFont="1" applyFill="1" applyBorder="1" applyAlignment="1" applyProtection="1">
      <alignment horizontal="right" vertical="center" wrapText="1" indent="1"/>
      <protection/>
    </xf>
    <xf numFmtId="0" fontId="47" fillId="0" borderId="0" xfId="0" applyFont="1" applyFill="1" applyBorder="1" applyAlignment="1" applyProtection="1">
      <alignment horizontal="right" vertical="center" indent="1"/>
      <protection/>
    </xf>
    <xf numFmtId="180" fontId="50" fillId="0" borderId="27" xfId="0" applyNumberFormat="1" applyFont="1" applyBorder="1" applyAlignment="1" applyProtection="1">
      <alignment horizontal="center" vertical="center" wrapText="1"/>
      <protection/>
    </xf>
    <xf numFmtId="180" fontId="50" fillId="0" borderId="25" xfId="0" applyNumberFormat="1" applyFont="1" applyBorder="1" applyAlignment="1" applyProtection="1">
      <alignment horizontal="center" vertical="center"/>
      <protection/>
    </xf>
    <xf numFmtId="180" fontId="50" fillId="0" borderId="58" xfId="0" applyNumberFormat="1" applyFont="1" applyBorder="1" applyAlignment="1" applyProtection="1">
      <alignment horizontal="center" vertical="center"/>
      <protection/>
    </xf>
    <xf numFmtId="0" fontId="17" fillId="25" borderId="0" xfId="0" applyFont="1" applyFill="1" applyAlignment="1" applyProtection="1">
      <alignment horizontal="right" vertical="center"/>
      <protection/>
    </xf>
    <xf numFmtId="0" fontId="59" fillId="25" borderId="20" xfId="0" applyFont="1" applyFill="1" applyBorder="1" applyAlignment="1" applyProtection="1">
      <alignment horizontal="right" vertical="center" wrapText="1" indent="1"/>
      <protection/>
    </xf>
    <xf numFmtId="0" fontId="59" fillId="25" borderId="59" xfId="0" applyFont="1" applyFill="1" applyBorder="1" applyAlignment="1" applyProtection="1">
      <alignment horizontal="right" vertical="center" wrapText="1" indent="1"/>
      <protection/>
    </xf>
    <xf numFmtId="1" fontId="57" fillId="17" borderId="60" xfId="0" applyNumberFormat="1" applyFont="1" applyFill="1" applyBorder="1" applyAlignment="1" applyProtection="1" quotePrefix="1">
      <alignment horizontal="center" vertical="center"/>
      <protection/>
    </xf>
    <xf numFmtId="1" fontId="57" fillId="17" borderId="61" xfId="0" applyNumberFormat="1" applyFont="1" applyFill="1" applyBorder="1" applyAlignment="1" applyProtection="1" quotePrefix="1">
      <alignment horizontal="center" vertical="center"/>
      <protection/>
    </xf>
    <xf numFmtId="1" fontId="8" fillId="25" borderId="0" xfId="0" applyNumberFormat="1" applyFont="1" applyFill="1" applyAlignment="1" applyProtection="1">
      <alignment horizontal="right" vertical="center"/>
      <protection/>
    </xf>
    <xf numFmtId="1" fontId="8" fillId="25" borderId="59" xfId="0" applyNumberFormat="1" applyFont="1" applyFill="1" applyBorder="1" applyAlignment="1" applyProtection="1">
      <alignment horizontal="right" vertical="center"/>
      <protection/>
    </xf>
    <xf numFmtId="179" fontId="17" fillId="25" borderId="0" xfId="0" applyNumberFormat="1" applyFont="1" applyFill="1" applyAlignment="1" applyProtection="1">
      <alignment horizontal="right" vertical="center"/>
      <protection/>
    </xf>
    <xf numFmtId="0" fontId="41" fillId="15" borderId="60" xfId="0" applyFont="1" applyFill="1" applyBorder="1" applyAlignment="1" applyProtection="1">
      <alignment horizontal="center" vertical="center" wrapText="1"/>
      <protection/>
    </xf>
    <xf numFmtId="0" fontId="41" fillId="15" borderId="54" xfId="0" applyFont="1" applyFill="1" applyBorder="1" applyAlignment="1" applyProtection="1">
      <alignment horizontal="center" vertical="center" wrapText="1"/>
      <protection/>
    </xf>
    <xf numFmtId="0" fontId="41" fillId="15" borderId="61" xfId="0" applyFont="1" applyFill="1" applyBorder="1" applyAlignment="1" applyProtection="1">
      <alignment horizontal="center" vertical="center" wrapText="1"/>
      <protection/>
    </xf>
    <xf numFmtId="0" fontId="55" fillId="15" borderId="60" xfId="0" applyFont="1" applyFill="1" applyBorder="1" applyAlignment="1" applyProtection="1" quotePrefix="1">
      <alignment horizontal="left" vertical="center" wrapText="1" indent="1"/>
      <protection/>
    </xf>
    <xf numFmtId="0" fontId="55" fillId="15" borderId="54" xfId="0" applyFont="1" applyFill="1" applyBorder="1" applyAlignment="1" applyProtection="1" quotePrefix="1">
      <alignment horizontal="left" vertical="center" wrapText="1" indent="1"/>
      <protection/>
    </xf>
    <xf numFmtId="0" fontId="55" fillId="15" borderId="61" xfId="0" applyFont="1" applyFill="1" applyBorder="1" applyAlignment="1" applyProtection="1" quotePrefix="1">
      <alignment horizontal="left" vertical="center" wrapText="1" indent="1"/>
      <protection/>
    </xf>
    <xf numFmtId="0" fontId="40" fillId="25" borderId="0" xfId="0" applyFont="1" applyFill="1" applyBorder="1" applyAlignment="1" applyProtection="1">
      <alignment horizontal="center" vertical="center" wrapText="1"/>
      <protection/>
    </xf>
    <xf numFmtId="0" fontId="18" fillId="30" borderId="60" xfId="0" applyFont="1" applyFill="1" applyBorder="1" applyAlignment="1" applyProtection="1" quotePrefix="1">
      <alignment horizontal="right" vertical="center" wrapText="1" indent="1"/>
      <protection/>
    </xf>
    <xf numFmtId="0" fontId="18" fillId="30" borderId="54" xfId="0" applyFont="1" applyFill="1" applyBorder="1" applyAlignment="1" applyProtection="1" quotePrefix="1">
      <alignment horizontal="right" vertical="center" wrapText="1" indent="1"/>
      <protection/>
    </xf>
    <xf numFmtId="0" fontId="18" fillId="30" borderId="61" xfId="0" applyFont="1" applyFill="1" applyBorder="1" applyAlignment="1" applyProtection="1" quotePrefix="1">
      <alignment horizontal="right" vertical="center" wrapText="1" indent="1"/>
      <protection/>
    </xf>
    <xf numFmtId="0" fontId="56" fillId="24" borderId="60" xfId="0" applyFont="1" applyFill="1" applyBorder="1" applyAlignment="1" applyProtection="1">
      <alignment horizontal="center" vertical="center" wrapText="1"/>
      <protection locked="0"/>
    </xf>
    <xf numFmtId="0" fontId="56" fillId="24" borderId="61" xfId="0" applyFont="1" applyFill="1" applyBorder="1" applyAlignment="1" applyProtection="1">
      <alignment horizontal="center" vertical="center" wrapText="1"/>
      <protection locked="0"/>
    </xf>
    <xf numFmtId="0" fontId="18" fillId="30" borderId="60" xfId="0" applyFont="1" applyFill="1" applyBorder="1" applyAlignment="1" applyProtection="1" quotePrefix="1">
      <alignment horizontal="left" vertical="center" wrapText="1" indent="1"/>
      <protection/>
    </xf>
    <xf numFmtId="0" fontId="18" fillId="30" borderId="54" xfId="0" applyFont="1" applyFill="1" applyBorder="1" applyAlignment="1" applyProtection="1" quotePrefix="1">
      <alignment horizontal="left" vertical="center" wrapText="1" indent="1"/>
      <protection/>
    </xf>
    <xf numFmtId="0" fontId="18" fillId="30" borderId="61" xfId="0" applyFont="1" applyFill="1" applyBorder="1" applyAlignment="1" applyProtection="1" quotePrefix="1">
      <alignment horizontal="left" vertical="center" wrapText="1" indent="1"/>
      <protection/>
    </xf>
    <xf numFmtId="0" fontId="8" fillId="25" borderId="0" xfId="0" applyFont="1" applyFill="1" applyBorder="1" applyAlignment="1" applyProtection="1">
      <alignment horizontal="center" vertical="top"/>
      <protection/>
    </xf>
    <xf numFmtId="0" fontId="59" fillId="25" borderId="0" xfId="0" applyFont="1" applyFill="1" applyBorder="1" applyAlignment="1" applyProtection="1">
      <alignment horizontal="right" vertical="center" wrapText="1" indent="1"/>
      <protection/>
    </xf>
    <xf numFmtId="179" fontId="17" fillId="25" borderId="0" xfId="0" applyNumberFormat="1" applyFont="1" applyFill="1" applyBorder="1" applyAlignment="1" applyProtection="1">
      <alignment horizontal="left" vertical="center"/>
      <protection/>
    </xf>
    <xf numFmtId="0" fontId="66" fillId="0" borderId="0" xfId="0" applyFont="1" applyFill="1" applyAlignment="1">
      <alignment horizontal="center" vertical="center" wrapText="1"/>
    </xf>
    <xf numFmtId="0" fontId="47" fillId="0" borderId="43" xfId="0" applyFont="1" applyFill="1" applyBorder="1" applyAlignment="1">
      <alignment horizontal="center" vertical="center"/>
    </xf>
    <xf numFmtId="0" fontId="47" fillId="0" borderId="47" xfId="0" applyFont="1" applyFill="1" applyBorder="1" applyAlignment="1">
      <alignment horizontal="center" vertical="center"/>
    </xf>
    <xf numFmtId="174" fontId="47" fillId="0" borderId="62" xfId="0" applyNumberFormat="1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right" vertical="center" wrapText="1" indent="1"/>
    </xf>
    <xf numFmtId="0" fontId="0" fillId="0" borderId="33" xfId="0" applyFont="1" applyFill="1" applyBorder="1" applyAlignment="1">
      <alignment horizontal="center" vertical="center"/>
    </xf>
    <xf numFmtId="0" fontId="0" fillId="24" borderId="63" xfId="0" applyFont="1" applyFill="1" applyBorder="1" applyAlignment="1">
      <alignment horizontal="left" vertical="center" wrapText="1" indent="1"/>
    </xf>
    <xf numFmtId="174" fontId="47" fillId="0" borderId="64" xfId="0" applyNumberFormat="1" applyFont="1" applyFill="1" applyBorder="1" applyAlignment="1">
      <alignment horizontal="center" vertical="center"/>
    </xf>
    <xf numFmtId="0" fontId="0" fillId="24" borderId="40" xfId="0" applyFont="1" applyFill="1" applyBorder="1" applyAlignment="1">
      <alignment horizontal="left" vertical="center" wrapText="1" indent="1"/>
    </xf>
    <xf numFmtId="174" fontId="47" fillId="0" borderId="65" xfId="0" applyNumberFormat="1" applyFont="1" applyFill="1" applyBorder="1" applyAlignment="1">
      <alignment horizontal="center" vertical="center"/>
    </xf>
    <xf numFmtId="0" fontId="47" fillId="0" borderId="53" xfId="0" applyFont="1" applyFill="1" applyBorder="1" applyAlignment="1">
      <alignment horizontal="center" vertical="center"/>
    </xf>
    <xf numFmtId="0" fontId="0" fillId="0" borderId="53" xfId="0" applyBorder="1" applyAlignment="1">
      <alignment wrapText="1"/>
    </xf>
    <xf numFmtId="0" fontId="0" fillId="0" borderId="53" xfId="0" applyFont="1" applyFill="1" applyBorder="1" applyAlignment="1">
      <alignment horizontal="right" vertical="center" wrapText="1" indent="1"/>
    </xf>
    <xf numFmtId="0" fontId="0" fillId="0" borderId="53" xfId="0" applyFont="1" applyFill="1" applyBorder="1" applyAlignment="1">
      <alignment horizontal="center" vertical="center"/>
    </xf>
    <xf numFmtId="0" fontId="0" fillId="24" borderId="66" xfId="0" applyFont="1" applyFill="1" applyBorder="1" applyAlignment="1">
      <alignment horizontal="left" vertical="center" wrapText="1" inden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Warnender Text" xfId="61"/>
    <cellStyle name="Zelle überprüfen" xfId="62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17</xdr:row>
      <xdr:rowOff>0</xdr:rowOff>
    </xdr:from>
    <xdr:to>
      <xdr:col>6</xdr:col>
      <xdr:colOff>514350</xdr:colOff>
      <xdr:row>17</xdr:row>
      <xdr:rowOff>0</xdr:rowOff>
    </xdr:to>
    <xdr:sp>
      <xdr:nvSpPr>
        <xdr:cNvPr id="1" name="AutoShape 8"/>
        <xdr:cNvSpPr>
          <a:spLocks/>
        </xdr:cNvSpPr>
      </xdr:nvSpPr>
      <xdr:spPr>
        <a:xfrm>
          <a:off x="3571875" y="5381625"/>
          <a:ext cx="0" cy="0"/>
        </a:xfrm>
        <a:prstGeom prst="rightArrow">
          <a:avLst>
            <a:gd name="adj1" fmla="val 25949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190500</xdr:colOff>
      <xdr:row>0</xdr:row>
      <xdr:rowOff>171450</xdr:rowOff>
    </xdr:from>
    <xdr:ext cx="3514725" cy="781050"/>
    <xdr:sp>
      <xdr:nvSpPr>
        <xdr:cNvPr id="2" name="Text Box 34"/>
        <xdr:cNvSpPr txBox="1">
          <a:spLocks noChangeArrowheads="1"/>
        </xdr:cNvSpPr>
      </xdr:nvSpPr>
      <xdr:spPr>
        <a:xfrm>
          <a:off x="5019675" y="171450"/>
          <a:ext cx="3514725" cy="781050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16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Type the missing word(s) 
in the white cell, then hit
RETURN to see if you were right.</a:t>
          </a:r>
        </a:p>
      </xdr:txBody>
    </xdr:sp>
    <xdr:clientData/>
  </xdr:oneCellAnchor>
  <xdr:oneCellAnchor>
    <xdr:from>
      <xdr:col>9</xdr:col>
      <xdr:colOff>171450</xdr:colOff>
      <xdr:row>0</xdr:row>
      <xdr:rowOff>66675</xdr:rowOff>
    </xdr:from>
    <xdr:ext cx="5143500" cy="895350"/>
    <xdr:sp>
      <xdr:nvSpPr>
        <xdr:cNvPr id="3" name="Text Box 34"/>
        <xdr:cNvSpPr txBox="1">
          <a:spLocks noChangeArrowheads="1"/>
        </xdr:cNvSpPr>
      </xdr:nvSpPr>
      <xdr:spPr>
        <a:xfrm>
          <a:off x="5000625" y="66675"/>
          <a:ext cx="5143500" cy="895350"/>
        </a:xfrm>
        <a:prstGeom prst="rect">
          <a:avLst/>
        </a:prstGeom>
        <a:solidFill>
          <a:srgbClr val="CC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l">
            <a:defRPr/>
          </a:pPr>
          <a:r>
            <a:rPr lang="en-US" cap="none" sz="16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1) Type in the GREEN cell the number to start on.
2) Type in the WHITE cell your answer, then ENTER.
3) Type x in the YELLOW cell to see the answer.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HRIS\MasterStuden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HRIS\Andres\MS-Joh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 SHEET"/>
      <sheetName val="TEST SHEET 2"/>
      <sheetName val="REFEREN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STSHEET 1"/>
      <sheetName val="TESTSHEET 2"/>
      <sheetName val="DATA"/>
    </sheetNames>
    <definedNames>
      <definedName name="gotosheet2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T20"/>
  <sheetViews>
    <sheetView showGridLines="0" tabSelected="1" workbookViewId="0" topLeftCell="A1">
      <pane ySplit="7" topLeftCell="BM8" activePane="bottomLeft" state="frozen"/>
      <selection pane="topLeft" activeCell="A1" sqref="A1"/>
      <selection pane="bottomLeft" activeCell="F20" sqref="F20"/>
    </sheetView>
  </sheetViews>
  <sheetFormatPr defaultColWidth="11.421875" defaultRowHeight="30" customHeight="1"/>
  <cols>
    <col min="1" max="1" width="5.57421875" style="4" customWidth="1"/>
    <col min="2" max="2" width="6.421875" style="7" hidden="1" customWidth="1"/>
    <col min="3" max="3" width="6.28125" style="8" customWidth="1"/>
    <col min="4" max="5" width="6.00390625" style="8" hidden="1" customWidth="1"/>
    <col min="6" max="6" width="3.421875" style="9" customWidth="1"/>
    <col min="7" max="7" width="48.57421875" style="10" customWidth="1"/>
    <col min="8" max="8" width="5.8515625" style="7" customWidth="1"/>
    <col min="9" max="10" width="7.57421875" style="7" customWidth="1"/>
    <col min="11" max="11" width="5.28125" style="103" customWidth="1"/>
    <col min="12" max="12" width="1.421875" style="9" customWidth="1"/>
    <col min="13" max="13" width="44.8515625" style="2" customWidth="1"/>
    <col min="14" max="14" width="22.421875" style="11" customWidth="1"/>
    <col min="15" max="15" width="37.421875" style="12" customWidth="1"/>
    <col min="16" max="16" width="1.421875" style="6" customWidth="1"/>
    <col min="17" max="17" width="8.140625" style="13" customWidth="1"/>
    <col min="18" max="18" width="1.57421875" style="6" customWidth="1"/>
    <col min="19" max="19" width="3.8515625" style="4" customWidth="1"/>
    <col min="20" max="20" width="22.00390625" style="4" customWidth="1"/>
    <col min="21" max="16384" width="11.421875" style="3" customWidth="1"/>
  </cols>
  <sheetData>
    <row r="1" spans="1:20" ht="30" customHeight="1" thickBot="1">
      <c r="A1" s="189" t="s">
        <v>39</v>
      </c>
      <c r="B1" s="189"/>
      <c r="C1" s="189"/>
      <c r="D1" s="189"/>
      <c r="E1" s="189"/>
      <c r="F1" s="189"/>
      <c r="G1" s="189"/>
      <c r="L1" s="1"/>
      <c r="N1" s="190" t="s">
        <v>44</v>
      </c>
      <c r="O1" s="190"/>
      <c r="P1" s="190"/>
      <c r="Q1" s="190"/>
      <c r="R1" s="190"/>
      <c r="S1" s="190"/>
      <c r="T1" s="190"/>
    </row>
    <row r="2" spans="2:17" ht="24" customHeight="1" thickBot="1">
      <c r="B2" s="5" t="s">
        <v>38</v>
      </c>
      <c r="C2" s="191" t="s">
        <v>45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5" t="s">
        <v>72</v>
      </c>
      <c r="O2" s="63"/>
      <c r="P2" s="63"/>
      <c r="Q2" s="62" t="s">
        <v>11</v>
      </c>
    </row>
    <row r="3" spans="2:17" ht="41.25" customHeight="1" thickTop="1">
      <c r="B3" s="5" t="s">
        <v>38</v>
      </c>
      <c r="C3" s="191" t="s">
        <v>46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6"/>
      <c r="O3" s="194" t="s">
        <v>47</v>
      </c>
      <c r="P3" s="194"/>
      <c r="Q3" s="64">
        <f>COUNTIF(right,"YES")</f>
        <v>0</v>
      </c>
    </row>
    <row r="4" spans="2:17" ht="26.25" customHeight="1">
      <c r="B4" s="5" t="s">
        <v>38</v>
      </c>
      <c r="C4" s="191" t="s">
        <v>48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6"/>
      <c r="O4" s="194" t="s">
        <v>49</v>
      </c>
      <c r="P4" s="194"/>
      <c r="Q4" s="65">
        <f>COUNTA(answers)</f>
        <v>0</v>
      </c>
    </row>
    <row r="5" spans="2:17" ht="27.75" customHeight="1" thickBot="1">
      <c r="B5" s="5" t="s">
        <v>38</v>
      </c>
      <c r="C5" s="191" t="s">
        <v>50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7"/>
      <c r="O5" s="192" t="s">
        <v>51</v>
      </c>
      <c r="P5" s="193"/>
      <c r="Q5" s="66">
        <f>IF(Q4=0,0,Q3/Q4)</f>
        <v>0</v>
      </c>
    </row>
    <row r="6" spans="19:20" ht="14.25" customHeight="1" thickBot="1">
      <c r="S6" s="67"/>
      <c r="T6" s="67"/>
    </row>
    <row r="7" spans="1:20" ht="54.75" customHeight="1" thickBot="1" thickTop="1">
      <c r="A7" s="14" t="s">
        <v>53</v>
      </c>
      <c r="B7" s="104" t="s">
        <v>54</v>
      </c>
      <c r="C7" s="105" t="s">
        <v>55</v>
      </c>
      <c r="D7" s="105" t="s">
        <v>56</v>
      </c>
      <c r="E7" s="105" t="s">
        <v>57</v>
      </c>
      <c r="F7" s="106" t="s">
        <v>58</v>
      </c>
      <c r="G7" s="107" t="s">
        <v>59</v>
      </c>
      <c r="H7" s="15" t="s">
        <v>60</v>
      </c>
      <c r="I7" s="16" t="s">
        <v>61</v>
      </c>
      <c r="J7" s="152" t="s">
        <v>70</v>
      </c>
      <c r="K7" s="17" t="s">
        <v>62</v>
      </c>
      <c r="L7" s="18"/>
      <c r="M7" s="19" t="s">
        <v>35</v>
      </c>
      <c r="N7" s="139" t="s">
        <v>37</v>
      </c>
      <c r="O7" s="20" t="s">
        <v>36</v>
      </c>
      <c r="P7" s="21"/>
      <c r="Q7" s="22" t="s">
        <v>63</v>
      </c>
      <c r="R7" s="23"/>
      <c r="S7" s="187" t="s">
        <v>52</v>
      </c>
      <c r="T7" s="188"/>
    </row>
    <row r="8" spans="1:20" ht="30" customHeight="1">
      <c r="A8" s="108">
        <v>1</v>
      </c>
      <c r="B8" s="109">
        <f>DATA!B8</f>
        <v>0</v>
      </c>
      <c r="C8" s="110">
        <f>IF(ISBLANK(DATA!C8),"",DATA!C8)</f>
      </c>
      <c r="D8" s="110" t="e">
        <f>IF(ISBLANK('[1]REFERENCE'!D9),"",'[1]REFERENCE'!D9)</f>
        <v>#REF!</v>
      </c>
      <c r="E8" s="110" t="e">
        <f>IF(ISBLANK('[1]REFERENCE'!E9),"",'[1]REFERENCE'!E9)</f>
        <v>#REF!</v>
      </c>
      <c r="F8" s="111"/>
      <c r="G8" s="112" t="str">
        <f>IF(ISBLANK(DATA!F8),"",DATA!F8)</f>
        <v>distant or separated from</v>
      </c>
      <c r="H8" s="145" t="str">
        <f>IF(ISBLANK(DATA!L8),"",DATA!L8)</f>
        <v>adj</v>
      </c>
      <c r="I8" s="146" t="str">
        <f>IF(ISBLANK(DATA!K8),"",DATA!K8)</f>
        <v>d</v>
      </c>
      <c r="J8" s="146">
        <f>IF(ISBLANK(DATA!K8),"",DATA!M8)</f>
        <v>1</v>
      </c>
      <c r="K8" s="147">
        <f>IF(ISBLANK(DATA!M8),"",DATA!M8)</f>
        <v>1</v>
      </c>
      <c r="M8" s="113" t="str">
        <f>IF(ISBLANK(DATA!G8),"",DATA!G8)</f>
        <v>Being "in denial" means you are somewhat</v>
      </c>
      <c r="N8" s="142"/>
      <c r="O8" s="114" t="str">
        <f>IF(ISBLANK(DATA!H8),"",DATA!J8)</f>
        <v>from reality.</v>
      </c>
      <c r="P8" s="24"/>
      <c r="Q8" s="115">
        <f>IF(ISBLANK(N8),"",IF(OR(EXACT(N8,DATA!H8),EXACT(N8,DATA!H8)),"YES","NO"))</f>
      </c>
      <c r="S8" s="116"/>
      <c r="T8" s="117">
        <f>IF(ISBLANK(S8),"",DATA!H8)</f>
      </c>
    </row>
    <row r="9" spans="1:20" ht="30" customHeight="1">
      <c r="A9" s="25">
        <v>2</v>
      </c>
      <c r="B9" s="26">
        <f>DATA!B9</f>
        <v>0</v>
      </c>
      <c r="C9" s="27">
        <f>IF(ISBLANK(DATA!C9),"",DATA!C9)</f>
      </c>
      <c r="D9" s="27" t="e">
        <f>IF(ISBLANK('[1]REFERENCE'!D10),"",'[1]REFERENCE'!D10)</f>
        <v>#REF!</v>
      </c>
      <c r="E9" s="27" t="e">
        <f>IF(ISBLANK('[1]REFERENCE'!E10),"",'[1]REFERENCE'!E10)</f>
        <v>#REF!</v>
      </c>
      <c r="F9" s="28"/>
      <c r="G9" s="29" t="str">
        <f>IF(ISBLANK(DATA!F9),"",DATA!F9)</f>
        <v>an individual house with no neighbours on the other side of any wall</v>
      </c>
      <c r="H9" s="148" t="str">
        <f>IF(ISBLANK(DATA!L9),"",DATA!L9)</f>
        <v>adj</v>
      </c>
      <c r="I9" s="149" t="str">
        <f>IF(ISBLANK(DATA!K9),"",DATA!K9)</f>
        <v>d</v>
      </c>
      <c r="J9" s="150">
        <f>IF(ISBLANK(DATA!K9),"",DATA!M9)</f>
        <v>1</v>
      </c>
      <c r="K9" s="151">
        <f>IF(ISBLANK(DATA!M9),"",DATA!M9)</f>
        <v>1</v>
      </c>
      <c r="M9" s="30" t="str">
        <f>IF(ISBLANK(DATA!G9),"",DATA!G9)</f>
        <v>We live in a large and expensive</v>
      </c>
      <c r="N9" s="143"/>
      <c r="O9" s="31" t="str">
        <f>IF(ISBLANK(DATA!H9),"",DATA!J9)</f>
        <v>house.</v>
      </c>
      <c r="P9" s="24"/>
      <c r="Q9" s="32">
        <f>IF(ISBLANK(N9),"",IF(OR(EXACT(N9,DATA!H9),EXACT(N9,DATA!H9)),"YES","NO"))</f>
      </c>
      <c r="S9" s="33"/>
      <c r="T9" s="34">
        <f>IF(ISBLANK(S9),"",DATA!H9)</f>
      </c>
    </row>
    <row r="10" spans="1:20" ht="30" customHeight="1">
      <c r="A10" s="25">
        <v>3</v>
      </c>
      <c r="B10" s="26">
        <f>DATA!B10</f>
        <v>0</v>
      </c>
      <c r="C10" s="27">
        <f>IF(ISBLANK(DATA!C10),"",DATA!C10)</f>
      </c>
      <c r="D10" s="27" t="e">
        <f>IF(ISBLANK('[1]REFERENCE'!D11),"",'[1]REFERENCE'!D11)</f>
        <v>#REF!</v>
      </c>
      <c r="E10" s="27" t="e">
        <f>IF(ISBLANK('[1]REFERENCE'!E11),"",'[1]REFERENCE'!E11)</f>
        <v>#REF!</v>
      </c>
      <c r="F10" s="28"/>
      <c r="G10" s="29">
        <f>IF(ISBLANK(DATA!F10),"",DATA!F10)</f>
      </c>
      <c r="H10" s="148" t="str">
        <f>IF(ISBLANK(DATA!L10),"",DATA!L10)</f>
        <v>adj</v>
      </c>
      <c r="I10" s="149" t="str">
        <f>IF(ISBLANK(DATA!K10),"",DATA!K10)</f>
        <v>s</v>
      </c>
      <c r="J10" s="150">
        <f>IF(ISBLANK(DATA!K10),"",DATA!M10)</f>
        <v>1</v>
      </c>
      <c r="K10" s="151">
        <f>IF(ISBLANK(DATA!M10),"",DATA!M10)</f>
        <v>1</v>
      </c>
      <c r="M10" s="30" t="str">
        <f>IF(ISBLANK(DATA!G10),"",DATA!G10)</f>
        <v>Two houses with one single dividing wall between them are</v>
      </c>
      <c r="N10" s="143"/>
      <c r="O10" s="31" t="str">
        <f>IF(ISBLANK(DATA!H10),"",DATA!J10)</f>
        <v>houses.</v>
      </c>
      <c r="P10" s="24"/>
      <c r="Q10" s="32">
        <f>IF(ISBLANK(N10),"",IF(OR(EXACT(N10,DATA!H10),EXACT(N10,DATA!H10)),"YES","NO"))</f>
      </c>
      <c r="S10" s="33"/>
      <c r="T10" s="34">
        <f>IF(ISBLANK(S10),"",DATA!H10)</f>
      </c>
    </row>
    <row r="11" spans="1:20" ht="30" customHeight="1">
      <c r="A11" s="25">
        <v>4</v>
      </c>
      <c r="B11" s="26">
        <f>DATA!B11</f>
        <v>0</v>
      </c>
      <c r="C11" s="27">
        <f>IF(ISBLANK(DATA!C11),"",DATA!C11)</f>
      </c>
      <c r="D11" s="27" t="e">
        <f>IF(ISBLANK('[1]REFERENCE'!D12),"",'[1]REFERENCE'!D12)</f>
        <v>#REF!</v>
      </c>
      <c r="E11" s="27" t="e">
        <f>IF(ISBLANK('[1]REFERENCE'!E12),"",'[1]REFERENCE'!E12)</f>
        <v>#REF!</v>
      </c>
      <c r="F11" s="28"/>
      <c r="G11" s="29">
        <f>IF(ISBLANK(DATA!F11),"",DATA!F11)</f>
      </c>
      <c r="H11" s="148" t="str">
        <f>IF(ISBLANK(DATA!L11),"",DATA!L11)</f>
        <v>v</v>
      </c>
      <c r="I11" s="149" t="str">
        <f>IF(ISBLANK(DATA!K11),"",DATA!K11)</f>
        <v>a</v>
      </c>
      <c r="J11" s="150">
        <f>IF(ISBLANK(DATA!K11),"",DATA!M11)</f>
        <v>1</v>
      </c>
      <c r="K11" s="151">
        <f>IF(ISBLANK(DATA!M11),"",DATA!M11)</f>
        <v>1</v>
      </c>
      <c r="M11" s="30" t="str">
        <f>IF(ISBLANK(DATA!G11),"",DATA!G11)</f>
        <v>As far as longevity is concerned I</v>
      </c>
      <c r="N11" s="143"/>
      <c r="O11" s="31" t="str">
        <f>IF(ISBLANK(DATA!H11),"",DATA!J11)</f>
        <v>great importance to diet.</v>
      </c>
      <c r="P11" s="24"/>
      <c r="Q11" s="32">
        <f>IF(ISBLANK(N11),"",IF(OR(EXACT(N11,DATA!H11),EXACT(N11,DATA!H11)),"YES","NO"))</f>
      </c>
      <c r="S11" s="33"/>
      <c r="T11" s="34">
        <f>IF(ISBLANK(S11),"",DATA!H11)</f>
      </c>
    </row>
    <row r="12" spans="1:20" ht="30" customHeight="1">
      <c r="A12" s="25">
        <v>5</v>
      </c>
      <c r="B12" s="26">
        <f>DATA!B12</f>
        <v>0</v>
      </c>
      <c r="C12" s="27">
        <f>IF(ISBLANK(DATA!C12),"",DATA!C12)</f>
      </c>
      <c r="D12" s="27" t="e">
        <f>IF(ISBLANK('[1]REFERENCE'!D13),"",'[1]REFERENCE'!D13)</f>
        <v>#REF!</v>
      </c>
      <c r="E12" s="27" t="e">
        <f>IF(ISBLANK('[1]REFERENCE'!E13),"",'[1]REFERENCE'!E13)</f>
        <v>#REF!</v>
      </c>
      <c r="F12" s="28"/>
      <c r="G12" s="29" t="str">
        <f>IF(ISBLANK(DATA!F12),"",DATA!F12)</f>
        <v>herewith - joined to - fixed to</v>
      </c>
      <c r="H12" s="148" t="str">
        <f>IF(ISBLANK(DATA!L12),"",DATA!L12)</f>
        <v>adj</v>
      </c>
      <c r="I12" s="149" t="str">
        <f>IF(ISBLANK(DATA!K12),"",DATA!K12)</f>
        <v>a</v>
      </c>
      <c r="J12" s="150">
        <f>IF(ISBLANK(DATA!K12),"",DATA!M12)</f>
        <v>1</v>
      </c>
      <c r="K12" s="151">
        <f>IF(ISBLANK(DATA!M12),"",DATA!M12)</f>
        <v>1</v>
      </c>
      <c r="M12" s="30" t="str">
        <f>IF(ISBLANK(DATA!G12),"",DATA!G12)</f>
        <v>Im an sending you the data in the</v>
      </c>
      <c r="N12" s="143"/>
      <c r="O12" s="31" t="str">
        <f>IF(ISBLANK(DATA!H12),"",DATA!J12)</f>
        <v>file.</v>
      </c>
      <c r="P12" s="24"/>
      <c r="Q12" s="32">
        <f>IF(ISBLANK(N12),"",IF(OR(EXACT(N12,DATA!H12),EXACT(N12,DATA!H12)),"YES","NO"))</f>
      </c>
      <c r="S12" s="33"/>
      <c r="T12" s="34">
        <f>IF(ISBLANK(S12),"",DATA!H12)</f>
      </c>
    </row>
    <row r="13" spans="1:20" ht="30" customHeight="1">
      <c r="A13" s="25">
        <v>6</v>
      </c>
      <c r="B13" s="26">
        <f>DATA!B13</f>
        <v>0</v>
      </c>
      <c r="C13" s="27">
        <f>IF(ISBLANK(DATA!C13),"",DATA!C13)</f>
      </c>
      <c r="D13" s="27" t="e">
        <f>IF(ISBLANK('[1]REFERENCE'!D14),"",'[1]REFERENCE'!D14)</f>
        <v>#REF!</v>
      </c>
      <c r="E13" s="27" t="e">
        <f>IF(ISBLANK('[1]REFERENCE'!E14),"",'[1]REFERENCE'!E14)</f>
        <v>#REF!</v>
      </c>
      <c r="F13" s="28"/>
      <c r="G13" s="29" t="str">
        <f>IF(ISBLANK(DATA!F13),"",DATA!F13)</f>
        <v>associated with</v>
      </c>
      <c r="H13" s="148" t="str">
        <f>IF(ISBLANK(DATA!L13),"",DATA!L13)</f>
        <v>adj</v>
      </c>
      <c r="I13" s="149" t="str">
        <f>IF(ISBLANK(DATA!K13),"",DATA!K13)</f>
        <v>a</v>
      </c>
      <c r="J13" s="150">
        <f>IF(ISBLANK(DATA!K13),"",DATA!M13)</f>
        <v>1</v>
      </c>
      <c r="K13" s="151">
        <f>IF(ISBLANK(DATA!M13),"",DATA!M13)</f>
        <v>1</v>
      </c>
      <c r="M13" s="30" t="str">
        <f>IF(ISBLANK(DATA!G13),"",DATA!G13)</f>
        <v>There should be no stigma</v>
      </c>
      <c r="N13" s="143"/>
      <c r="O13" s="31" t="str">
        <f>IF(ISBLANK(DATA!H13),"",DATA!J13)</f>
        <v>to asking for help.</v>
      </c>
      <c r="P13" s="24"/>
      <c r="Q13" s="32">
        <f>IF(ISBLANK(N13),"",IF(OR(EXACT(N13,DATA!H13),EXACT(N13,DATA!H13)),"YES","NO"))</f>
      </c>
      <c r="S13" s="33"/>
      <c r="T13" s="34">
        <f>IF(ISBLANK(S13),"",DATA!H13)</f>
      </c>
    </row>
    <row r="14" spans="1:20" ht="30" customHeight="1">
      <c r="A14" s="25">
        <v>7</v>
      </c>
      <c r="B14" s="26">
        <f>DATA!B14</f>
        <v>0</v>
      </c>
      <c r="C14" s="27">
        <f>IF(ISBLANK(DATA!C14),"",DATA!C14)</f>
      </c>
      <c r="D14" s="27" t="e">
        <f>IF(ISBLANK('[1]REFERENCE'!D15),"",'[1]REFERENCE'!D15)</f>
        <v>#REF!</v>
      </c>
      <c r="E14" s="27" t="e">
        <f>IF(ISBLANK('[1]REFERENCE'!E15),"",'[1]REFERENCE'!E15)</f>
        <v>#REF!</v>
      </c>
      <c r="F14" s="28"/>
      <c r="G14" s="29">
        <f>IF(ISBLANK(DATA!F14),"",DATA!F14)</f>
      </c>
      <c r="H14" s="148" t="str">
        <f>IF(ISBLANK(DATA!L14),"",DATA!L14)</f>
        <v>adj</v>
      </c>
      <c r="I14" s="149" t="str">
        <f>IF(ISBLANK(DATA!K14),"",DATA!K14)</f>
        <v>d</v>
      </c>
      <c r="J14" s="150">
        <f>IF(ISBLANK(DATA!K14),"",DATA!M14)</f>
        <v>1</v>
      </c>
      <c r="K14" s="151">
        <f>IF(ISBLANK(DATA!M14),"",DATA!M14)</f>
        <v>1</v>
      </c>
      <c r="M14" s="30" t="str">
        <f>IF(ISBLANK(DATA!G14),"",DATA!G14)</f>
        <v>I feel emotionally</v>
      </c>
      <c r="N14" s="143"/>
      <c r="O14" s="31" t="str">
        <f>IF(ISBLANK(DATA!H14),"",DATA!J14)</f>
        <v>, as if it had nothing to do with me.</v>
      </c>
      <c r="P14" s="24"/>
      <c r="Q14" s="32">
        <f>IF(ISBLANK(N14),"",IF(OR(EXACT(N14,DATA!H14),EXACT(N14,DATA!H14)),"YES","NO"))</f>
      </c>
      <c r="S14" s="33"/>
      <c r="T14" s="34">
        <f>IF(ISBLANK(S14),"",DATA!H14)</f>
      </c>
    </row>
    <row r="15" spans="1:20" ht="30" customHeight="1">
      <c r="A15" s="25">
        <v>8</v>
      </c>
      <c r="B15" s="26">
        <f>DATA!B15</f>
        <v>0</v>
      </c>
      <c r="C15" s="27">
        <f>IF(ISBLANK(DATA!C15),"",DATA!C15)</f>
      </c>
      <c r="D15" s="27" t="e">
        <f>IF(ISBLANK('[1]REFERENCE'!D16),"",'[1]REFERENCE'!D16)</f>
        <v>#REF!</v>
      </c>
      <c r="E15" s="27" t="e">
        <f>IF(ISBLANK('[1]REFERENCE'!E16),"",'[1]REFERENCE'!E16)</f>
        <v>#REF!</v>
      </c>
      <c r="F15" s="28"/>
      <c r="G15" s="29">
        <f>IF(ISBLANK(DATA!F15),"",DATA!F15)</f>
      </c>
      <c r="H15" s="148" t="str">
        <f>IF(ISBLANK(DATA!L15),"",DATA!L15)</f>
        <v>adj</v>
      </c>
      <c r="I15" s="149" t="str">
        <f>IF(ISBLANK(DATA!K15),"",DATA!K15)</f>
        <v>d</v>
      </c>
      <c r="J15" s="150">
        <f>IF(ISBLANK(DATA!K15),"",DATA!M15)</f>
        <v>1</v>
      </c>
      <c r="K15" s="151">
        <f>IF(ISBLANK(DATA!M15),"",DATA!M15)</f>
        <v>1</v>
      </c>
      <c r="M15" s="30" t="str">
        <f>IF(ISBLANK(DATA!G15),"",DATA!G15)</f>
        <v>The lightning-conductor had become</v>
      </c>
      <c r="N15" s="143"/>
      <c r="O15" s="31" t="str">
        <f>IF(ISBLANK(DATA!H15),"",DATA!J15)</f>
        <v>from the wall.</v>
      </c>
      <c r="P15" s="24"/>
      <c r="Q15" s="32">
        <f>IF(ISBLANK(N15),"",IF(OR(EXACT(N15,DATA!H15),EXACT(N15,DATA!H15)),"YES","NO"))</f>
      </c>
      <c r="S15" s="33"/>
      <c r="T15" s="34">
        <f>IF(ISBLANK(S15),"",DATA!H15)</f>
      </c>
    </row>
    <row r="16" spans="1:20" ht="30" customHeight="1">
      <c r="A16" s="25">
        <v>9</v>
      </c>
      <c r="B16" s="26">
        <f>DATA!B16</f>
        <v>0</v>
      </c>
      <c r="C16" s="27">
        <f>IF(ISBLANK(DATA!C16),"",DATA!C16)</f>
      </c>
      <c r="D16" s="27" t="e">
        <f>IF(ISBLANK('[1]REFERENCE'!D17),"",'[1]REFERENCE'!D17)</f>
        <v>#REF!</v>
      </c>
      <c r="E16" s="27" t="e">
        <f>IF(ISBLANK('[1]REFERENCE'!E17),"",'[1]REFERENCE'!E17)</f>
        <v>#REF!</v>
      </c>
      <c r="F16" s="28"/>
      <c r="G16" s="29" t="str">
        <f>IF(ISBLANK(DATA!F16),"",DATA!F16)</f>
        <v>emotional link</v>
      </c>
      <c r="H16" s="148" t="str">
        <f>IF(ISBLANK(DATA!L16),"",DATA!L16)</f>
        <v>n</v>
      </c>
      <c r="I16" s="149" t="str">
        <f>IF(ISBLANK(DATA!K16),"",DATA!K16)</f>
        <v>a</v>
      </c>
      <c r="J16" s="150">
        <f>IF(ISBLANK(DATA!K16),"",DATA!M16)</f>
        <v>1</v>
      </c>
      <c r="K16" s="151">
        <f>IF(ISBLANK(DATA!M16),"",DATA!M16)</f>
        <v>1</v>
      </c>
      <c r="M16" s="30" t="str">
        <f>IF(ISBLANK(DATA!G16),"",DATA!G16)</f>
        <v>How can a school governor have an equally strong emotional</v>
      </c>
      <c r="N16" s="143"/>
      <c r="O16" s="31" t="str">
        <f>IF(ISBLANK(DATA!H16),"",DATA!J16)</f>
        <v>to five schools at the same time?</v>
      </c>
      <c r="P16" s="24"/>
      <c r="Q16" s="32">
        <f>IF(ISBLANK(N16),"",IF(OR(EXACT(N16,DATA!H16),EXACT(N16,DATA!H16)),"YES","NO"))</f>
      </c>
      <c r="S16" s="33"/>
      <c r="T16" s="34">
        <f>IF(ISBLANK(S16),"",DATA!H16)</f>
      </c>
    </row>
    <row r="17" spans="1:20" ht="30" customHeight="1">
      <c r="A17" s="25">
        <v>10</v>
      </c>
      <c r="B17" s="26">
        <f>DATA!B17</f>
        <v>0</v>
      </c>
      <c r="C17" s="27">
        <f>IF(ISBLANK(DATA!C17),"",DATA!C17)</f>
      </c>
      <c r="D17" s="27" t="e">
        <f>IF(ISBLANK('[1]REFERENCE'!D18),"",'[1]REFERENCE'!D18)</f>
        <v>#REF!</v>
      </c>
      <c r="E17" s="27" t="e">
        <f>IF(ISBLANK('[1]REFERENCE'!E18),"",'[1]REFERENCE'!E18)</f>
        <v>#REF!</v>
      </c>
      <c r="F17" s="28"/>
      <c r="G17" s="29" t="str">
        <f>IF(ISBLANK(DATA!F17),"",DATA!F17)</f>
        <v>having separated from</v>
      </c>
      <c r="H17" s="148" t="str">
        <f>IF(ISBLANK(DATA!L17),"",DATA!L17)</f>
        <v>adj</v>
      </c>
      <c r="I17" s="149" t="str">
        <f>IF(ISBLANK(DATA!K17),"",DATA!K17)</f>
        <v>d</v>
      </c>
      <c r="J17" s="150">
        <f>IF(ISBLANK(DATA!K17),"",DATA!M17)</f>
        <v>1</v>
      </c>
      <c r="K17" s="151">
        <f>IF(ISBLANK(DATA!M17),"",DATA!M17)</f>
        <v>1</v>
      </c>
      <c r="M17" s="30" t="str">
        <f>IF(ISBLANK(DATA!G17),"",DATA!G17)</f>
        <v>The opthalmologist diagnosed my problem as a</v>
      </c>
      <c r="N17" s="143"/>
      <c r="O17" s="31" t="str">
        <f>IF(ISBLANK(DATA!H17),"",DATA!J17)</f>
        <v>retina.</v>
      </c>
      <c r="P17" s="24"/>
      <c r="Q17" s="32">
        <f>IF(ISBLANK(N17),"",IF(OR(EXACT(N17,DATA!H17),EXACT(N17,DATA!H17)),"YES","NO"))</f>
      </c>
      <c r="S17" s="33"/>
      <c r="T17" s="34">
        <f>IF(ISBLANK(S17),"",DATA!H17)</f>
      </c>
    </row>
    <row r="18" spans="1:20" ht="30" customHeight="1">
      <c r="A18" s="25">
        <v>11</v>
      </c>
      <c r="B18" s="26">
        <f>DATA!B18</f>
        <v>0</v>
      </c>
      <c r="C18" s="27">
        <f>IF(ISBLANK(DATA!C18),"",DATA!C18)</f>
      </c>
      <c r="D18" s="27" t="e">
        <f>IF(ISBLANK('[1]REFERENCE'!D19),"",'[1]REFERENCE'!D19)</f>
        <v>#REF!</v>
      </c>
      <c r="E18" s="27" t="e">
        <f>IF(ISBLANK('[1]REFERENCE'!E19),"",'[1]REFERENCE'!E19)</f>
        <v>#REF!</v>
      </c>
      <c r="F18" s="28"/>
      <c r="G18" s="29" t="str">
        <f>IF(ISBLANK(DATA!F18),"",DATA!F18)</f>
        <v>military group separated from main body of men</v>
      </c>
      <c r="H18" s="148" t="str">
        <f>IF(ISBLANK(DATA!L18),"",DATA!L18)</f>
        <v>n</v>
      </c>
      <c r="I18" s="149" t="str">
        <f>IF(ISBLANK(DATA!K18),"",DATA!K18)</f>
        <v>d</v>
      </c>
      <c r="J18" s="150">
        <f>IF(ISBLANK(DATA!K18),"",DATA!M18)</f>
        <v>1</v>
      </c>
      <c r="K18" s="151">
        <f>IF(ISBLANK(DATA!M18),"",DATA!M18)</f>
        <v>1</v>
      </c>
      <c r="M18" s="30" t="str">
        <f>IF(ISBLANK(DATA!G18),"",DATA!G18)</f>
        <v>The Colonel sent a</v>
      </c>
      <c r="N18" s="143"/>
      <c r="O18" s="31" t="str">
        <f>IF(ISBLANK(DATA!H18),"",DATA!J18)</f>
        <v>of soldiers to bridge the river.</v>
      </c>
      <c r="P18" s="24"/>
      <c r="Q18" s="32">
        <f>IF(ISBLANK(N18),"",IF(OR(EXACT(N18,DATA!H18),EXACT(N18,DATA!H18)),"YES","NO"))</f>
      </c>
      <c r="S18" s="33"/>
      <c r="T18" s="34">
        <f>IF(ISBLANK(S18),"",DATA!H18)</f>
      </c>
    </row>
    <row r="19" spans="1:20" ht="30" customHeight="1">
      <c r="A19" s="25">
        <v>12</v>
      </c>
      <c r="B19" s="26">
        <f>DATA!B19</f>
        <v>0</v>
      </c>
      <c r="C19" s="27">
        <f>IF(ISBLANK(DATA!C19),"",DATA!C19)</f>
      </c>
      <c r="D19" s="27" t="e">
        <f>IF(ISBLANK('[1]REFERENCE'!D20),"",'[1]REFERENCE'!D20)</f>
        <v>#REF!</v>
      </c>
      <c r="E19" s="27" t="e">
        <f>IF(ISBLANK('[1]REFERENCE'!E20),"",'[1]REFERENCE'!E20)</f>
        <v>#REF!</v>
      </c>
      <c r="F19" s="28"/>
      <c r="G19" s="29" t="str">
        <f>IF(ISBLANK(DATA!F19),"",DATA!F19)</f>
        <v>not involved in a relationship</v>
      </c>
      <c r="H19" s="148" t="str">
        <f>IF(ISBLANK(DATA!L19),"",DATA!L19)</f>
        <v>adj</v>
      </c>
      <c r="I19" s="149" t="str">
        <f>IF(ISBLANK(DATA!K19),"",DATA!K19)</f>
        <v>u</v>
      </c>
      <c r="J19" s="150">
        <f>IF(ISBLANK(DATA!K19),"",DATA!M19)</f>
        <v>1</v>
      </c>
      <c r="K19" s="151">
        <f>IF(ISBLANK(DATA!M19),"",DATA!M19)</f>
        <v>1</v>
      </c>
      <c r="M19" s="30" t="str">
        <f>IF(ISBLANK(DATA!G19),"",DATA!G19)</f>
        <v>I am currently</v>
      </c>
      <c r="N19" s="143"/>
      <c r="O19" s="31" t="str">
        <f>IF(ISBLANK(DATA!H19),"",DATA!J19)</f>
        <v>, but don't expect to be so for long.</v>
      </c>
      <c r="P19" s="24"/>
      <c r="Q19" s="32">
        <f>IF(ISBLANK(N19),"",IF(OR(EXACT(N19,DATA!H19),EXACT(N19,DATA!H19)),"YES","NO"))</f>
      </c>
      <c r="S19" s="33"/>
      <c r="T19" s="34">
        <f>IF(ISBLANK(S19),"",DATA!H19)</f>
      </c>
    </row>
    <row r="20" spans="1:20" ht="30" customHeight="1" thickBot="1">
      <c r="A20" s="144">
        <v>13</v>
      </c>
      <c r="B20" s="186">
        <f>DATA!B20</f>
        <v>0</v>
      </c>
      <c r="C20" s="178">
        <f>IF(ISBLANK(DATA!C20),"",DATA!C20)</f>
      </c>
      <c r="D20" s="178" t="e">
        <f>IF(ISBLANK('[1]REFERENCE'!D21),"",'[1]REFERENCE'!D21)</f>
        <v>#REF!</v>
      </c>
      <c r="E20" s="178" t="e">
        <f>IF(ISBLANK('[1]REFERENCE'!E21),"",'[1]REFERENCE'!E21)</f>
        <v>#REF!</v>
      </c>
      <c r="F20" s="179"/>
      <c r="G20" s="180" t="str">
        <f>IF(ISBLANK(DATA!F20),"",DATA!F20)</f>
        <v>envoy - a specialist assigned to the staff of a diplomatic mission</v>
      </c>
      <c r="H20" s="181" t="str">
        <f>IF(ISBLANK(DATA!L20),"",DATA!L20)</f>
        <v>n</v>
      </c>
      <c r="I20" s="182" t="str">
        <f>IF(ISBLANK(DATA!K20),"",DATA!K20)</f>
        <v>a</v>
      </c>
      <c r="J20" s="183">
        <f>IF(ISBLANK(DATA!K20),"",DATA!M20)</f>
        <v>1</v>
      </c>
      <c r="K20" s="185">
        <f>IF(ISBLANK(DATA!M20),"",DATA!M20)</f>
        <v>1</v>
      </c>
      <c r="M20" s="167" t="str">
        <f>IF(ISBLANK(DATA!G20),"",DATA!G20)</f>
        <v>He served as a diplomatic</v>
      </c>
      <c r="N20" s="177"/>
      <c r="O20" s="168" t="str">
        <f>IF(ISBLANK(DATA!H20),"",DATA!J20)</f>
        <v>to the Embassy in Ghana.</v>
      </c>
      <c r="P20" s="24"/>
      <c r="Q20" s="169">
        <f>IF(ISBLANK(N20),"",IF(OR(EXACT(N20,DATA!H20),EXACT(N20,DATA!H20)),"YES","NO"))</f>
      </c>
      <c r="S20" s="170"/>
      <c r="T20" s="171">
        <f>IF(ISBLANK(S20),"",DATA!H20)</f>
      </c>
    </row>
  </sheetData>
  <sheetProtection password="E6C0" sheet="1" objects="1" scenarios="1" selectLockedCells="1" autoFilter="0"/>
  <autoFilter ref="A7:K20"/>
  <mergeCells count="11">
    <mergeCell ref="N2:N5"/>
    <mergeCell ref="S7:T7"/>
    <mergeCell ref="A1:G1"/>
    <mergeCell ref="N1:T1"/>
    <mergeCell ref="C2:M2"/>
    <mergeCell ref="C5:M5"/>
    <mergeCell ref="O5:P5"/>
    <mergeCell ref="C3:M3"/>
    <mergeCell ref="O3:P3"/>
    <mergeCell ref="C4:M4"/>
    <mergeCell ref="O4:P4"/>
  </mergeCells>
  <conditionalFormatting sqref="L21:L65536 L6:L7 Q6:Q65536">
    <cfRule type="cellIs" priority="1" dxfId="0" operator="equal" stopIfTrue="1">
      <formula>"YES"</formula>
    </cfRule>
    <cfRule type="cellIs" priority="2" dxfId="1" operator="equal" stopIfTrue="1">
      <formula>"NO"</formula>
    </cfRule>
  </conditionalFormatting>
  <conditionalFormatting sqref="M6:M7 R7 O7:P7 M21:M65536 O8:O20">
    <cfRule type="cellIs" priority="3" dxfId="2" operator="equal" stopIfTrue="1">
      <formula>0</formula>
    </cfRule>
  </conditionalFormatting>
  <conditionalFormatting sqref="Q5">
    <cfRule type="cellIs" priority="4" dxfId="1" operator="lessThan" stopIfTrue="1">
      <formula>50</formula>
    </cfRule>
  </conditionalFormatting>
  <printOptions/>
  <pageMargins left="0.75" right="0.75" top="1" bottom="1" header="0.4921259845" footer="0.4921259845"/>
  <pageSetup horizontalDpi="600" verticalDpi="600" orientation="portrait" paperSize="9" r:id="rId3"/>
  <legacy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50"/>
  </sheetPr>
  <dimension ref="A1:R21"/>
  <sheetViews>
    <sheetView showGridLines="0" showZeros="0" showOutlineSymbols="0" zoomScalePageLayoutView="0" workbookViewId="0" topLeftCell="C1">
      <selection activeCell="I6" sqref="I6"/>
    </sheetView>
  </sheetViews>
  <sheetFormatPr defaultColWidth="11.421875" defaultRowHeight="12.75"/>
  <cols>
    <col min="1" max="1" width="6.28125" style="35" hidden="1" customWidth="1"/>
    <col min="2" max="2" width="9.7109375" style="35" hidden="1" customWidth="1"/>
    <col min="3" max="3" width="1.421875" style="36" customWidth="1"/>
    <col min="4" max="4" width="33.00390625" style="38" customWidth="1"/>
    <col min="5" max="5" width="10.00390625" style="38" customWidth="1"/>
    <col min="6" max="6" width="1.421875" style="38" customWidth="1"/>
    <col min="7" max="7" width="7.7109375" style="58" customWidth="1"/>
    <col min="8" max="8" width="12.421875" style="58" customWidth="1"/>
    <col min="9" max="9" width="6.421875" style="58" customWidth="1"/>
    <col min="10" max="10" width="9.8515625" style="40" customWidth="1"/>
    <col min="11" max="16" width="4.7109375" style="40" customWidth="1"/>
    <col min="17" max="17" width="30.421875" style="40" customWidth="1"/>
    <col min="18" max="16384" width="11.421875" style="40" customWidth="1"/>
  </cols>
  <sheetData>
    <row r="1" spans="4:9" ht="34.5" thickBot="1">
      <c r="D1" s="37" t="s">
        <v>10</v>
      </c>
      <c r="G1" s="39"/>
      <c r="H1" s="39"/>
      <c r="I1" s="39"/>
    </row>
    <row r="2" spans="4:10" ht="35.25" customHeight="1" thickBot="1">
      <c r="D2" s="203" t="s">
        <v>9</v>
      </c>
      <c r="E2" s="203"/>
      <c r="F2" s="203"/>
      <c r="G2" s="204"/>
      <c r="H2" s="201">
        <f>IF(H12="","",IF(OR(H12=VLOOKUP(H4,list,8),OR(H12=VLOOKUP(H4,list,9))),"RIGHT!","WRONG!"))</f>
      </c>
      <c r="I2" s="202"/>
      <c r="J2" s="41"/>
    </row>
    <row r="3" spans="4:10" ht="5.25" customHeight="1" thickBot="1">
      <c r="D3" s="73"/>
      <c r="E3" s="73"/>
      <c r="F3" s="73"/>
      <c r="G3" s="74"/>
      <c r="H3" s="75"/>
      <c r="I3" s="75"/>
      <c r="J3" s="76"/>
    </row>
    <row r="4" spans="1:11" ht="39" customHeight="1" thickBot="1">
      <c r="A4" s="42"/>
      <c r="B4" s="42"/>
      <c r="C4" s="43"/>
      <c r="D4" s="44" t="s">
        <v>31</v>
      </c>
      <c r="E4" s="77">
        <f>MAX(items)</f>
        <v>13</v>
      </c>
      <c r="F4" s="39"/>
      <c r="G4" s="78" t="s">
        <v>32</v>
      </c>
      <c r="H4" s="85">
        <v>2</v>
      </c>
      <c r="I4" s="39"/>
      <c r="K4" s="45"/>
    </row>
    <row r="5" spans="1:11" ht="8.25" customHeight="1" thickBot="1">
      <c r="A5" s="42"/>
      <c r="B5" s="42"/>
      <c r="C5" s="43"/>
      <c r="D5" s="44"/>
      <c r="E5" s="92"/>
      <c r="F5" s="39"/>
      <c r="G5" s="79"/>
      <c r="H5" s="80"/>
      <c r="I5" s="39"/>
      <c r="K5" s="45"/>
    </row>
    <row r="6" spans="1:18" ht="25.5" customHeight="1" thickBot="1">
      <c r="A6" s="42"/>
      <c r="B6" s="42"/>
      <c r="C6" s="43"/>
      <c r="D6" s="205" t="s">
        <v>6</v>
      </c>
      <c r="E6" s="205"/>
      <c r="F6" s="46"/>
      <c r="G6" s="81">
        <f>VLOOKUP(H4,list,2)</f>
        <v>0</v>
      </c>
      <c r="H6" s="82"/>
      <c r="I6" s="84"/>
      <c r="J6" s="206">
        <f>IF(ISBLANK(I6),"",VLOOKUP(H4,list,8))</f>
      </c>
      <c r="K6" s="207"/>
      <c r="L6" s="207"/>
      <c r="M6" s="207"/>
      <c r="N6" s="207"/>
      <c r="O6" s="207"/>
      <c r="P6" s="207"/>
      <c r="Q6" s="207"/>
      <c r="R6" s="208"/>
    </row>
    <row r="7" spans="1:17" ht="27" customHeight="1" thickBot="1">
      <c r="A7" s="47">
        <f>H4</f>
        <v>2</v>
      </c>
      <c r="B7" s="47"/>
      <c r="C7" s="48"/>
      <c r="D7" s="205" t="s">
        <v>7</v>
      </c>
      <c r="E7" s="205"/>
      <c r="F7" s="49"/>
      <c r="G7" s="223">
        <f>VLOOKUP(E4,list,3)</f>
        <v>0</v>
      </c>
      <c r="H7" s="223"/>
      <c r="I7" s="50" t="s">
        <v>29</v>
      </c>
      <c r="J7" s="88"/>
      <c r="K7" s="88"/>
      <c r="L7" s="88"/>
      <c r="M7" s="88"/>
      <c r="N7" s="88"/>
      <c r="O7" s="88"/>
      <c r="P7" s="88"/>
      <c r="Q7" s="88"/>
    </row>
    <row r="8" spans="1:18" ht="72.75" customHeight="1" thickBot="1">
      <c r="A8" s="47">
        <f>A7+1</f>
        <v>3</v>
      </c>
      <c r="B8" s="47"/>
      <c r="C8" s="48"/>
      <c r="D8" s="198" t="s">
        <v>8</v>
      </c>
      <c r="E8" s="198"/>
      <c r="F8" s="51"/>
      <c r="G8" s="209" t="str">
        <f>IF(ISBLANK(VLOOKUP(H4,list,6)),"",VLOOKUP(H4,list,6))</f>
        <v>an individual house with no neighbours on the other side of any wall</v>
      </c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1"/>
    </row>
    <row r="9" spans="1:10" ht="10.5" customHeight="1" thickBot="1">
      <c r="A9" s="52">
        <f>A7-1</f>
        <v>1</v>
      </c>
      <c r="B9" s="53"/>
      <c r="C9" s="54"/>
      <c r="D9" s="49"/>
      <c r="E9" s="49"/>
      <c r="F9" s="49"/>
      <c r="G9" s="39"/>
      <c r="H9" s="39"/>
      <c r="I9" s="39"/>
      <c r="J9" s="38"/>
    </row>
    <row r="10" spans="1:18" ht="34.5" customHeight="1" thickBot="1">
      <c r="A10" s="53"/>
      <c r="B10" s="53"/>
      <c r="D10" s="55" t="s">
        <v>35</v>
      </c>
      <c r="E10" s="56"/>
      <c r="F10" s="56"/>
      <c r="G10" s="218" t="str">
        <f>IF(ISBLANK(VLOOKUP(H4,list,7)),"",VLOOKUP(H4,list,7))</f>
        <v>We live in a large and expensive</v>
      </c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20"/>
    </row>
    <row r="11" spans="7:9" ht="8.25" customHeight="1" thickBot="1">
      <c r="G11" s="39"/>
      <c r="H11" s="39"/>
      <c r="I11" s="39"/>
    </row>
    <row r="12" spans="4:18" ht="33" customHeight="1" thickBot="1">
      <c r="D12" s="55" t="s">
        <v>37</v>
      </c>
      <c r="E12" s="199" t="s">
        <v>0</v>
      </c>
      <c r="F12" s="200"/>
      <c r="G12" s="93" t="str">
        <f>VLOOKUP(H4,list,11)</f>
        <v>d</v>
      </c>
      <c r="H12" s="216"/>
      <c r="I12" s="184"/>
      <c r="J12" s="184"/>
      <c r="K12" s="184"/>
      <c r="L12" s="184"/>
      <c r="M12" s="184"/>
      <c r="N12" s="184"/>
      <c r="O12" s="184"/>
      <c r="P12" s="184"/>
      <c r="Q12" s="184"/>
      <c r="R12" s="217"/>
    </row>
    <row r="13" spans="4:17" ht="9" customHeight="1" thickBot="1">
      <c r="D13" s="91"/>
      <c r="E13" s="101"/>
      <c r="F13" s="101"/>
      <c r="G13" s="94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4:17" ht="30.75" customHeight="1" thickBot="1">
      <c r="D14" s="55" t="s">
        <v>28</v>
      </c>
      <c r="E14" s="222" t="s">
        <v>60</v>
      </c>
      <c r="F14" s="200"/>
      <c r="G14" s="96" t="str">
        <f>IF(ISBLANK(VLOOKUP(H4,list,12)),"",VLOOKUP(H4,list,12))</f>
        <v>adj</v>
      </c>
      <c r="H14" s="102" t="s">
        <v>27</v>
      </c>
      <c r="I14" s="97">
        <f>IF(ISBLANK(VLOOKUP($H$4,list,14)),"",VLOOKUP($H$4,list,14))</f>
        <v>2</v>
      </c>
      <c r="J14" s="89" t="s">
        <v>26</v>
      </c>
      <c r="K14" s="97" t="str">
        <f>IF(ISBLANK(VLOOKUP($H$4,list,15)),"",VLOOKUP($H$4,list,15))</f>
        <v>o</v>
      </c>
      <c r="L14" s="98" t="str">
        <f>IF(ISBLANK(VLOOKUP($H$4,list,16)),"",VLOOKUP($H$4,list,16))</f>
        <v>O</v>
      </c>
      <c r="M14" s="98">
        <f>IF(ISBLANK(VLOOKUP($H$4,list,17)),"",VLOOKUP($H$4,list,17))</f>
      </c>
      <c r="N14" s="98">
        <f>IF(ISBLANK(VLOOKUP($H$4,list,18)),"",VLOOKUP($H$4,list,18))</f>
      </c>
      <c r="O14" s="98">
        <f>IF(ISBLANK(VLOOKUP($H$4,list,19)),"",VLOOKUP($H$4,list,19))</f>
      </c>
      <c r="P14" s="99">
        <f>IF(ISBLANK(VLOOKUP($H$4,list,20)),"",VLOOKUP($H$4,list,20))</f>
      </c>
      <c r="Q14" s="87"/>
    </row>
    <row r="15" spans="5:17" ht="8.25" customHeight="1" thickBot="1">
      <c r="E15" s="86"/>
      <c r="F15" s="86"/>
      <c r="G15" s="94"/>
      <c r="H15" s="90"/>
      <c r="I15" s="100"/>
      <c r="J15" s="89"/>
      <c r="K15" s="100"/>
      <c r="L15" s="100"/>
      <c r="M15" s="100"/>
      <c r="N15" s="100"/>
      <c r="O15" s="100"/>
      <c r="P15" s="100"/>
      <c r="Q15" s="87"/>
    </row>
    <row r="16" spans="4:18" ht="32.25" customHeight="1" thickBot="1">
      <c r="D16" s="55" t="s">
        <v>36</v>
      </c>
      <c r="F16" s="59"/>
      <c r="G16" s="213" t="str">
        <f>IF(ISBLANK(VLOOKUP(H4,list,10)),"",VLOOKUP(H4,list,10))</f>
        <v>house.</v>
      </c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5"/>
    </row>
    <row r="17" spans="7:9" ht="9.75" customHeight="1">
      <c r="G17" s="39"/>
      <c r="H17" s="39"/>
      <c r="I17" s="39"/>
    </row>
    <row r="18" spans="7:10" ht="9.75" customHeight="1">
      <c r="G18" s="39"/>
      <c r="H18" s="83"/>
      <c r="I18" s="83"/>
      <c r="J18" s="57"/>
    </row>
    <row r="19" spans="3:14" ht="34.5" customHeight="1">
      <c r="C19" s="60"/>
      <c r="D19" s="221" t="s">
        <v>34</v>
      </c>
      <c r="E19" s="221"/>
      <c r="F19" s="221"/>
      <c r="G19" s="221"/>
      <c r="H19" s="221"/>
      <c r="I19" s="221"/>
      <c r="J19" s="221"/>
      <c r="K19" s="221"/>
      <c r="L19" s="221"/>
      <c r="M19" s="221"/>
      <c r="N19" s="221"/>
    </row>
    <row r="20" spans="4:18" ht="50.25" customHeight="1"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</row>
    <row r="21" ht="12.75">
      <c r="D21" s="61"/>
    </row>
  </sheetData>
  <sheetProtection sheet="1" objects="1" scenarios="1"/>
  <mergeCells count="15">
    <mergeCell ref="J6:R6"/>
    <mergeCell ref="G8:R8"/>
    <mergeCell ref="D20:R20"/>
    <mergeCell ref="G16:R16"/>
    <mergeCell ref="H12:R12"/>
    <mergeCell ref="G10:R10"/>
    <mergeCell ref="D19:N19"/>
    <mergeCell ref="E14:F14"/>
    <mergeCell ref="D7:E7"/>
    <mergeCell ref="G7:H7"/>
    <mergeCell ref="D8:E8"/>
    <mergeCell ref="E12:F12"/>
    <mergeCell ref="H2:I2"/>
    <mergeCell ref="D2:G2"/>
    <mergeCell ref="D6:E6"/>
  </mergeCells>
  <dataValidations count="2">
    <dataValidation type="whole" allowBlank="1" showInputMessage="1" showErrorMessage="1" error="max possible 183!" sqref="E5">
      <formula1>0</formula1>
      <formula2>3000</formula2>
    </dataValidation>
    <dataValidation type="list" allowBlank="1" showDropDown="1" showInputMessage="1" showErrorMessage="1" sqref="I6">
      <formula1>"x,X"</formula1>
    </dataValidation>
  </dataValidations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2:U20"/>
  <sheetViews>
    <sheetView showGridLines="0" view="pageBreakPreview" zoomScaleNormal="75"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G29" sqref="G29"/>
    </sheetView>
  </sheetViews>
  <sheetFormatPr defaultColWidth="11.421875" defaultRowHeight="12.75"/>
  <cols>
    <col min="1" max="1" width="6.140625" style="69" customWidth="1"/>
    <col min="2" max="2" width="4.8515625" style="69" customWidth="1"/>
    <col min="3" max="3" width="8.28125" style="122" customWidth="1"/>
    <col min="4" max="5" width="6.140625" style="69" hidden="1" customWidth="1"/>
    <col min="6" max="6" width="46.421875" style="174" customWidth="1"/>
    <col min="7" max="7" width="41.28125" style="72" customWidth="1"/>
    <col min="8" max="8" width="19.140625" style="69" customWidth="1"/>
    <col min="9" max="9" width="14.28125" style="162" hidden="1" customWidth="1"/>
    <col min="10" max="10" width="35.57421875" style="71" customWidth="1"/>
    <col min="11" max="11" width="4.7109375" style="69" customWidth="1"/>
    <col min="12" max="12" width="4.421875" style="69" customWidth="1"/>
    <col min="13" max="13" width="6.00390625" style="69" customWidth="1"/>
    <col min="14" max="14" width="7.140625" style="69" customWidth="1"/>
    <col min="15" max="20" width="3.140625" style="153" customWidth="1"/>
    <col min="21" max="21" width="64.421875" style="121" customWidth="1"/>
    <col min="22" max="16384" width="11.421875" style="121" customWidth="1"/>
  </cols>
  <sheetData>
    <row r="1" ht="12.75"/>
    <row r="2" spans="1:13" ht="51.75" customHeight="1">
      <c r="A2" s="224" t="s">
        <v>71</v>
      </c>
      <c r="B2" s="224"/>
      <c r="C2" s="224"/>
      <c r="D2" s="224"/>
      <c r="E2" s="224"/>
      <c r="F2" s="224"/>
      <c r="G2" s="224"/>
      <c r="H2" s="224"/>
      <c r="I2" s="224"/>
      <c r="J2" s="224"/>
      <c r="K2" s="68"/>
      <c r="L2" s="68"/>
      <c r="M2" s="68"/>
    </row>
    <row r="3" spans="1:20" s="131" customFormat="1" ht="12.75">
      <c r="A3" s="135"/>
      <c r="B3" s="135"/>
      <c r="C3" s="136"/>
      <c r="D3" s="135"/>
      <c r="E3" s="135"/>
      <c r="F3" s="172"/>
      <c r="G3" s="137"/>
      <c r="H3" s="135"/>
      <c r="I3" s="161"/>
      <c r="J3" s="138"/>
      <c r="K3" s="135"/>
      <c r="L3" s="135"/>
      <c r="M3" s="135"/>
      <c r="N3" s="135"/>
      <c r="O3" s="154"/>
      <c r="P3" s="154"/>
      <c r="Q3" s="154"/>
      <c r="R3" s="154"/>
      <c r="S3" s="154"/>
      <c r="T3" s="154"/>
    </row>
    <row r="4" spans="1:20" s="131" customFormat="1" ht="12.75">
      <c r="A4" s="135"/>
      <c r="B4" s="135"/>
      <c r="C4" s="136"/>
      <c r="D4" s="135"/>
      <c r="E4" s="135"/>
      <c r="F4" s="173"/>
      <c r="G4" s="137"/>
      <c r="H4" s="135"/>
      <c r="I4" s="161"/>
      <c r="J4" s="138"/>
      <c r="K4" s="135"/>
      <c r="L4" s="135"/>
      <c r="M4" s="135"/>
      <c r="N4" s="135"/>
      <c r="O4" s="154"/>
      <c r="P4" s="154"/>
      <c r="Q4" s="154"/>
      <c r="R4" s="154"/>
      <c r="S4" s="154"/>
      <c r="T4" s="154"/>
    </row>
    <row r="5" spans="1:20" s="131" customFormat="1" ht="12.75">
      <c r="A5" s="135"/>
      <c r="B5" s="135"/>
      <c r="C5" s="136"/>
      <c r="D5" s="135"/>
      <c r="E5" s="135"/>
      <c r="F5" s="172"/>
      <c r="G5" s="137"/>
      <c r="H5" s="135"/>
      <c r="I5" s="161"/>
      <c r="J5" s="138"/>
      <c r="K5" s="135"/>
      <c r="L5" s="135"/>
      <c r="M5" s="135"/>
      <c r="N5" s="135"/>
      <c r="O5" s="154"/>
      <c r="P5" s="154"/>
      <c r="Q5" s="154"/>
      <c r="R5" s="154"/>
      <c r="S5" s="154"/>
      <c r="T5" s="154"/>
    </row>
    <row r="6" ht="13.5" thickBot="1"/>
    <row r="7" spans="1:21" s="131" customFormat="1" ht="13.5" thickBot="1">
      <c r="A7" s="123" t="s">
        <v>53</v>
      </c>
      <c r="B7" s="124" t="s">
        <v>54</v>
      </c>
      <c r="C7" s="125" t="s">
        <v>55</v>
      </c>
      <c r="D7" s="124" t="s">
        <v>56</v>
      </c>
      <c r="E7" s="124" t="s">
        <v>57</v>
      </c>
      <c r="F7" s="175" t="s">
        <v>64</v>
      </c>
      <c r="G7" s="126" t="s">
        <v>35</v>
      </c>
      <c r="H7" s="124" t="s">
        <v>65</v>
      </c>
      <c r="I7" s="163" t="s">
        <v>66</v>
      </c>
      <c r="J7" s="127" t="s">
        <v>36</v>
      </c>
      <c r="K7" s="124" t="s">
        <v>43</v>
      </c>
      <c r="L7" s="124" t="s">
        <v>60</v>
      </c>
      <c r="M7" s="128" t="s">
        <v>67</v>
      </c>
      <c r="N7" s="129" t="s">
        <v>42</v>
      </c>
      <c r="O7" s="155">
        <v>1</v>
      </c>
      <c r="P7" s="156">
        <v>2</v>
      </c>
      <c r="Q7" s="156">
        <v>3</v>
      </c>
      <c r="R7" s="156">
        <v>4</v>
      </c>
      <c r="S7" s="156">
        <v>5</v>
      </c>
      <c r="T7" s="157">
        <v>6</v>
      </c>
      <c r="U7" s="130" t="s">
        <v>33</v>
      </c>
    </row>
    <row r="8" spans="1:21" ht="24.75" customHeight="1">
      <c r="A8" s="70">
        <v>1</v>
      </c>
      <c r="B8" s="225"/>
      <c r="C8" s="227"/>
      <c r="D8" s="228"/>
      <c r="E8" s="228"/>
      <c r="F8" s="229" t="s">
        <v>88</v>
      </c>
      <c r="G8" s="230" t="s">
        <v>82</v>
      </c>
      <c r="H8" s="228" t="s">
        <v>83</v>
      </c>
      <c r="I8" s="231"/>
      <c r="J8" s="232" t="s">
        <v>84</v>
      </c>
      <c r="K8" s="226" t="str">
        <f>LEFT(H8,1)</f>
        <v>d</v>
      </c>
      <c r="L8" s="70" t="s">
        <v>13</v>
      </c>
      <c r="M8" s="133">
        <f>IF(LEN(TRIM(H8))=0,0,LEN(TRIM(H8))-LEN(SUBSTITUTE(H8," ",""))+1)</f>
        <v>1</v>
      </c>
      <c r="N8" s="132">
        <f>IF(ISBLANK(O8),1,COUNTA(O8:T8))</f>
        <v>2</v>
      </c>
      <c r="O8" s="158" t="s">
        <v>40</v>
      </c>
      <c r="P8" s="159" t="s">
        <v>41</v>
      </c>
      <c r="Q8" s="159"/>
      <c r="R8" s="159"/>
      <c r="S8" s="159"/>
      <c r="T8" s="160"/>
      <c r="U8" s="134"/>
    </row>
    <row r="9" spans="1:21" ht="24.75" customHeight="1">
      <c r="A9" s="70">
        <v>2</v>
      </c>
      <c r="B9" s="225"/>
      <c r="C9" s="233"/>
      <c r="D9" s="70"/>
      <c r="E9" s="70"/>
      <c r="F9" s="176" t="s">
        <v>87</v>
      </c>
      <c r="G9" s="120" t="s">
        <v>86</v>
      </c>
      <c r="H9" s="70" t="s">
        <v>83</v>
      </c>
      <c r="I9" s="164"/>
      <c r="J9" s="234" t="s">
        <v>85</v>
      </c>
      <c r="K9" s="226" t="str">
        <f aca="true" t="shared" si="0" ref="K9:K20">LEFT(H9,1)</f>
        <v>d</v>
      </c>
      <c r="L9" s="70" t="s">
        <v>13</v>
      </c>
      <c r="M9" s="133">
        <f aca="true" t="shared" si="1" ref="M9:M20">IF(LEN(TRIM(H9))=0,0,LEN(TRIM(H9))-LEN(SUBSTITUTE(H9," ",""))+1)</f>
        <v>1</v>
      </c>
      <c r="N9" s="132">
        <f aca="true" t="shared" si="2" ref="N9:N20">IF(ISBLANK(O9),1,COUNTA(O9:T9))</f>
        <v>2</v>
      </c>
      <c r="O9" s="158" t="s">
        <v>40</v>
      </c>
      <c r="P9" s="159" t="s">
        <v>41</v>
      </c>
      <c r="Q9" s="159"/>
      <c r="R9" s="159"/>
      <c r="S9" s="159"/>
      <c r="T9" s="160"/>
      <c r="U9" s="134"/>
    </row>
    <row r="10" spans="1:21" ht="24.75" customHeight="1">
      <c r="A10" s="70">
        <v>3</v>
      </c>
      <c r="B10" s="225"/>
      <c r="C10" s="233"/>
      <c r="D10" s="70"/>
      <c r="E10" s="70"/>
      <c r="F10" s="176"/>
      <c r="G10" s="120" t="s">
        <v>91</v>
      </c>
      <c r="H10" s="70" t="s">
        <v>89</v>
      </c>
      <c r="I10" s="164"/>
      <c r="J10" s="234" t="s">
        <v>90</v>
      </c>
      <c r="K10" s="226" t="str">
        <f t="shared" si="0"/>
        <v>s</v>
      </c>
      <c r="L10" s="70" t="s">
        <v>13</v>
      </c>
      <c r="M10" s="133">
        <f t="shared" si="1"/>
        <v>1</v>
      </c>
      <c r="N10" s="132">
        <f t="shared" si="2"/>
        <v>4</v>
      </c>
      <c r="O10" s="158" t="s">
        <v>41</v>
      </c>
      <c r="P10" s="159" t="s">
        <v>40</v>
      </c>
      <c r="Q10" s="159" t="s">
        <v>40</v>
      </c>
      <c r="R10" s="159" t="s">
        <v>40</v>
      </c>
      <c r="S10" s="159"/>
      <c r="T10" s="160"/>
      <c r="U10" s="134"/>
    </row>
    <row r="11" spans="1:21" ht="24.75" customHeight="1">
      <c r="A11" s="70">
        <v>4</v>
      </c>
      <c r="B11" s="225"/>
      <c r="C11" s="233"/>
      <c r="D11" s="70"/>
      <c r="E11" s="70"/>
      <c r="F11" s="176"/>
      <c r="G11" s="120" t="s">
        <v>94</v>
      </c>
      <c r="H11" s="70" t="s">
        <v>92</v>
      </c>
      <c r="I11" s="164"/>
      <c r="J11" s="234" t="s">
        <v>93</v>
      </c>
      <c r="K11" s="226" t="str">
        <f t="shared" si="0"/>
        <v>a</v>
      </c>
      <c r="L11" s="70" t="s">
        <v>12</v>
      </c>
      <c r="M11" s="133">
        <f t="shared" si="1"/>
        <v>1</v>
      </c>
      <c r="N11" s="132">
        <f t="shared" si="2"/>
        <v>2</v>
      </c>
      <c r="O11" s="158" t="s">
        <v>40</v>
      </c>
      <c r="P11" s="159" t="s">
        <v>41</v>
      </c>
      <c r="Q11" s="159"/>
      <c r="R11" s="159"/>
      <c r="S11" s="159"/>
      <c r="T11" s="160"/>
      <c r="U11" s="134"/>
    </row>
    <row r="12" spans="1:21" ht="24.75" customHeight="1">
      <c r="A12" s="70">
        <v>5</v>
      </c>
      <c r="B12" s="225"/>
      <c r="C12" s="233"/>
      <c r="D12" s="70"/>
      <c r="E12" s="70"/>
      <c r="F12" s="176" t="s">
        <v>98</v>
      </c>
      <c r="G12" s="120" t="s">
        <v>95</v>
      </c>
      <c r="H12" s="70" t="s">
        <v>96</v>
      </c>
      <c r="I12" s="164"/>
      <c r="J12" s="234" t="s">
        <v>97</v>
      </c>
      <c r="K12" s="226" t="str">
        <f t="shared" si="0"/>
        <v>a</v>
      </c>
      <c r="L12" s="70" t="s">
        <v>13</v>
      </c>
      <c r="M12" s="133">
        <f t="shared" si="1"/>
        <v>1</v>
      </c>
      <c r="N12" s="132">
        <f t="shared" si="2"/>
        <v>2</v>
      </c>
      <c r="O12" s="158" t="s">
        <v>40</v>
      </c>
      <c r="P12" s="159" t="s">
        <v>41</v>
      </c>
      <c r="Q12" s="159"/>
      <c r="R12" s="159"/>
      <c r="S12" s="159"/>
      <c r="T12" s="160"/>
      <c r="U12" s="134"/>
    </row>
    <row r="13" spans="1:21" s="131" customFormat="1" ht="24.75" customHeight="1">
      <c r="A13" s="70">
        <v>6</v>
      </c>
      <c r="B13" s="225"/>
      <c r="C13" s="233"/>
      <c r="D13" s="70"/>
      <c r="E13" s="70"/>
      <c r="F13" s="176" t="s">
        <v>101</v>
      </c>
      <c r="G13" s="120" t="s">
        <v>99</v>
      </c>
      <c r="H13" s="70" t="s">
        <v>96</v>
      </c>
      <c r="I13" s="164"/>
      <c r="J13" s="234" t="s">
        <v>100</v>
      </c>
      <c r="K13" s="226" t="str">
        <f t="shared" si="0"/>
        <v>a</v>
      </c>
      <c r="L13" s="70" t="s">
        <v>13</v>
      </c>
      <c r="M13" s="133">
        <f t="shared" si="1"/>
        <v>1</v>
      </c>
      <c r="N13" s="132">
        <f t="shared" si="2"/>
        <v>2</v>
      </c>
      <c r="O13" s="158" t="s">
        <v>40</v>
      </c>
      <c r="P13" s="159" t="s">
        <v>41</v>
      </c>
      <c r="Q13" s="159"/>
      <c r="R13" s="159"/>
      <c r="S13" s="159"/>
      <c r="T13" s="160"/>
      <c r="U13" s="134"/>
    </row>
    <row r="14" spans="1:21" s="131" customFormat="1" ht="24.75" customHeight="1">
      <c r="A14" s="70">
        <v>7</v>
      </c>
      <c r="B14" s="225"/>
      <c r="C14" s="233"/>
      <c r="D14" s="70"/>
      <c r="E14" s="70"/>
      <c r="F14" s="176"/>
      <c r="G14" s="120" t="s">
        <v>102</v>
      </c>
      <c r="H14" s="70" t="s">
        <v>83</v>
      </c>
      <c r="I14" s="164"/>
      <c r="J14" s="234" t="s">
        <v>103</v>
      </c>
      <c r="K14" s="226" t="str">
        <f t="shared" si="0"/>
        <v>d</v>
      </c>
      <c r="L14" s="70" t="s">
        <v>13</v>
      </c>
      <c r="M14" s="133">
        <f t="shared" si="1"/>
        <v>1</v>
      </c>
      <c r="N14" s="132">
        <f t="shared" si="2"/>
        <v>2</v>
      </c>
      <c r="O14" s="158" t="s">
        <v>40</v>
      </c>
      <c r="P14" s="159" t="s">
        <v>41</v>
      </c>
      <c r="Q14" s="159"/>
      <c r="R14" s="159"/>
      <c r="S14" s="159"/>
      <c r="T14" s="160"/>
      <c r="U14" s="134"/>
    </row>
    <row r="15" spans="1:21" s="131" customFormat="1" ht="24.75" customHeight="1">
      <c r="A15" s="70">
        <v>8</v>
      </c>
      <c r="B15" s="225"/>
      <c r="C15" s="233"/>
      <c r="D15" s="70"/>
      <c r="E15" s="70"/>
      <c r="F15" s="176"/>
      <c r="G15" s="120" t="s">
        <v>112</v>
      </c>
      <c r="H15" s="70" t="s">
        <v>83</v>
      </c>
      <c r="I15" s="164"/>
      <c r="J15" s="234" t="s">
        <v>104</v>
      </c>
      <c r="K15" s="226" t="str">
        <f t="shared" si="0"/>
        <v>d</v>
      </c>
      <c r="L15" s="70" t="s">
        <v>13</v>
      </c>
      <c r="M15" s="133">
        <f t="shared" si="1"/>
        <v>1</v>
      </c>
      <c r="N15" s="132">
        <f t="shared" si="2"/>
        <v>2</v>
      </c>
      <c r="O15" s="158" t="s">
        <v>40</v>
      </c>
      <c r="P15" s="159" t="s">
        <v>41</v>
      </c>
      <c r="Q15" s="159"/>
      <c r="R15" s="159"/>
      <c r="S15" s="159"/>
      <c r="T15" s="160"/>
      <c r="U15" s="134"/>
    </row>
    <row r="16" spans="1:21" s="131" customFormat="1" ht="24.75" customHeight="1">
      <c r="A16" s="70">
        <v>9</v>
      </c>
      <c r="B16" s="225"/>
      <c r="C16" s="233"/>
      <c r="D16" s="70"/>
      <c r="E16" s="70"/>
      <c r="F16" s="176" t="s">
        <v>111</v>
      </c>
      <c r="G16" s="120" t="s">
        <v>105</v>
      </c>
      <c r="H16" s="70" t="s">
        <v>106</v>
      </c>
      <c r="I16" s="164"/>
      <c r="J16" s="234" t="s">
        <v>107</v>
      </c>
      <c r="K16" s="226" t="str">
        <f t="shared" si="0"/>
        <v>a</v>
      </c>
      <c r="L16" s="70" t="s">
        <v>68</v>
      </c>
      <c r="M16" s="133">
        <f t="shared" si="1"/>
        <v>1</v>
      </c>
      <c r="N16" s="132">
        <f t="shared" si="2"/>
        <v>3</v>
      </c>
      <c r="O16" s="166" t="s">
        <v>40</v>
      </c>
      <c r="P16" s="159" t="s">
        <v>41</v>
      </c>
      <c r="Q16" s="159" t="s">
        <v>40</v>
      </c>
      <c r="R16" s="159"/>
      <c r="S16" s="159"/>
      <c r="T16" s="160"/>
      <c r="U16" s="134"/>
    </row>
    <row r="17" spans="1:21" s="131" customFormat="1" ht="24.75" customHeight="1">
      <c r="A17" s="70">
        <v>10</v>
      </c>
      <c r="B17" s="225"/>
      <c r="C17" s="233"/>
      <c r="D17" s="70"/>
      <c r="E17" s="70"/>
      <c r="F17" s="176" t="s">
        <v>110</v>
      </c>
      <c r="G17" s="120" t="s">
        <v>109</v>
      </c>
      <c r="H17" s="70" t="s">
        <v>83</v>
      </c>
      <c r="I17" s="164"/>
      <c r="J17" s="234" t="s">
        <v>108</v>
      </c>
      <c r="K17" s="226" t="str">
        <f t="shared" si="0"/>
        <v>d</v>
      </c>
      <c r="L17" s="70" t="s">
        <v>13</v>
      </c>
      <c r="M17" s="133">
        <f t="shared" si="1"/>
        <v>1</v>
      </c>
      <c r="N17" s="132">
        <f t="shared" si="2"/>
        <v>2</v>
      </c>
      <c r="O17" s="158" t="s">
        <v>40</v>
      </c>
      <c r="P17" s="159" t="s">
        <v>41</v>
      </c>
      <c r="Q17" s="159"/>
      <c r="R17" s="154"/>
      <c r="S17" s="159"/>
      <c r="T17" s="160"/>
      <c r="U17" s="134"/>
    </row>
    <row r="18" spans="1:21" s="131" customFormat="1" ht="24.75" customHeight="1">
      <c r="A18" s="70">
        <v>11</v>
      </c>
      <c r="B18" s="225"/>
      <c r="C18" s="233"/>
      <c r="D18" s="70"/>
      <c r="E18" s="70"/>
      <c r="F18" s="176" t="s">
        <v>116</v>
      </c>
      <c r="G18" s="120" t="s">
        <v>113</v>
      </c>
      <c r="H18" s="70" t="s">
        <v>114</v>
      </c>
      <c r="I18" s="164"/>
      <c r="J18" s="234" t="s">
        <v>115</v>
      </c>
      <c r="K18" s="226" t="str">
        <f t="shared" si="0"/>
        <v>d</v>
      </c>
      <c r="L18" s="70" t="s">
        <v>68</v>
      </c>
      <c r="M18" s="133">
        <f t="shared" si="1"/>
        <v>1</v>
      </c>
      <c r="N18" s="132">
        <f t="shared" si="2"/>
        <v>3</v>
      </c>
      <c r="O18" s="165" t="s">
        <v>40</v>
      </c>
      <c r="P18" s="159" t="s">
        <v>41</v>
      </c>
      <c r="Q18" s="159" t="s">
        <v>40</v>
      </c>
      <c r="R18" s="159"/>
      <c r="S18" s="159"/>
      <c r="T18" s="160"/>
      <c r="U18" s="134"/>
    </row>
    <row r="19" spans="1:21" s="131" customFormat="1" ht="24.75" customHeight="1">
      <c r="A19" s="70">
        <v>12</v>
      </c>
      <c r="B19" s="225"/>
      <c r="C19" s="233"/>
      <c r="D19" s="70"/>
      <c r="E19" s="70"/>
      <c r="F19" s="176" t="s">
        <v>117</v>
      </c>
      <c r="G19" s="120" t="s">
        <v>118</v>
      </c>
      <c r="H19" s="70" t="s">
        <v>119</v>
      </c>
      <c r="I19" s="164"/>
      <c r="J19" s="234" t="s">
        <v>120</v>
      </c>
      <c r="K19" s="226" t="str">
        <f t="shared" si="0"/>
        <v>u</v>
      </c>
      <c r="L19" s="70" t="s">
        <v>13</v>
      </c>
      <c r="M19" s="133">
        <f t="shared" si="1"/>
        <v>1</v>
      </c>
      <c r="N19" s="132">
        <f t="shared" si="2"/>
        <v>3</v>
      </c>
      <c r="O19" s="166" t="s">
        <v>41</v>
      </c>
      <c r="P19" s="159" t="s">
        <v>40</v>
      </c>
      <c r="Q19" s="159" t="s">
        <v>41</v>
      </c>
      <c r="R19" s="159"/>
      <c r="S19" s="159"/>
      <c r="T19" s="160"/>
      <c r="U19" s="134"/>
    </row>
    <row r="20" spans="1:21" s="131" customFormat="1" ht="24.75" customHeight="1" thickBot="1">
      <c r="A20" s="70">
        <v>13</v>
      </c>
      <c r="B20" s="225"/>
      <c r="C20" s="235"/>
      <c r="D20" s="236"/>
      <c r="E20" s="236"/>
      <c r="F20" s="237" t="s">
        <v>121</v>
      </c>
      <c r="G20" s="238" t="s">
        <v>122</v>
      </c>
      <c r="H20" s="236" t="s">
        <v>123</v>
      </c>
      <c r="I20" s="239"/>
      <c r="J20" s="240" t="s">
        <v>124</v>
      </c>
      <c r="K20" s="226" t="str">
        <f t="shared" si="0"/>
        <v>a</v>
      </c>
      <c r="L20" s="70" t="s">
        <v>68</v>
      </c>
      <c r="M20" s="133">
        <f t="shared" si="1"/>
        <v>1</v>
      </c>
      <c r="N20" s="132">
        <f t="shared" si="2"/>
        <v>3</v>
      </c>
      <c r="O20" s="166" t="s">
        <v>40</v>
      </c>
      <c r="P20" s="159" t="s">
        <v>41</v>
      </c>
      <c r="Q20" s="159" t="s">
        <v>40</v>
      </c>
      <c r="R20" s="159"/>
      <c r="S20" s="159"/>
      <c r="T20" s="160"/>
      <c r="U20" s="134"/>
    </row>
  </sheetData>
  <sheetProtection/>
  <mergeCells count="1">
    <mergeCell ref="A2:J2"/>
  </mergeCells>
  <dataValidations count="2">
    <dataValidation type="whole" showInputMessage="1" showErrorMessage="1" sqref="N8:N20">
      <formula1>1</formula1>
      <formula2>5</formula2>
    </dataValidation>
    <dataValidation type="list" allowBlank="1" showDropDown="1" showInputMessage="1" showErrorMessage="1" sqref="O1:S12 P19:Q20 P16 T1:T20 O21:T65536 R18:R20 S13:S20 Q13:R16 O13:P15 O17:Q18">
      <formula1>"o,O"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landscape" paperSize="9" scale="94" r:id="rId2"/>
  <colBreaks count="1" manualBreakCount="1">
    <brk id="20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3:C15"/>
  <sheetViews>
    <sheetView workbookViewId="0" topLeftCell="A1">
      <selection activeCell="C10" sqref="C10"/>
    </sheetView>
  </sheetViews>
  <sheetFormatPr defaultColWidth="11.421875" defaultRowHeight="12.75"/>
  <cols>
    <col min="1" max="1" width="11.421875" style="118" customWidth="1"/>
    <col min="2" max="2" width="36.7109375" style="118" customWidth="1"/>
    <col min="3" max="3" width="71.00390625" style="141" customWidth="1"/>
    <col min="4" max="16384" width="11.421875" style="118" customWidth="1"/>
  </cols>
  <sheetData>
    <row r="3" spans="1:3" ht="15.75">
      <c r="A3" s="119" t="s">
        <v>14</v>
      </c>
      <c r="B3" s="119" t="s">
        <v>65</v>
      </c>
      <c r="C3" s="140" t="s">
        <v>20</v>
      </c>
    </row>
    <row r="4" spans="1:3" ht="15.75">
      <c r="A4" s="118" t="s">
        <v>30</v>
      </c>
      <c r="B4" s="118" t="s">
        <v>21</v>
      </c>
      <c r="C4" s="141" t="s">
        <v>17</v>
      </c>
    </row>
    <row r="5" spans="1:3" ht="15.75">
      <c r="A5" s="118" t="s">
        <v>15</v>
      </c>
      <c r="C5" s="140" t="s">
        <v>18</v>
      </c>
    </row>
    <row r="6" spans="1:3" ht="15.75">
      <c r="A6" s="118" t="s">
        <v>16</v>
      </c>
      <c r="B6" s="118" t="s">
        <v>22</v>
      </c>
      <c r="C6" s="141" t="s">
        <v>19</v>
      </c>
    </row>
    <row r="7" spans="1:3" ht="15">
      <c r="A7" s="118" t="s">
        <v>23</v>
      </c>
      <c r="B7" s="118" t="s">
        <v>25</v>
      </c>
      <c r="C7" s="141" t="s">
        <v>24</v>
      </c>
    </row>
    <row r="8" spans="1:3" ht="15">
      <c r="A8" s="118" t="s">
        <v>69</v>
      </c>
      <c r="B8" s="118" t="s">
        <v>5</v>
      </c>
      <c r="C8" s="141" t="s">
        <v>2</v>
      </c>
    </row>
    <row r="9" spans="1:3" ht="15">
      <c r="A9" s="118" t="s">
        <v>4</v>
      </c>
      <c r="C9" s="141" t="s">
        <v>3</v>
      </c>
    </row>
    <row r="10" spans="1:3" ht="15">
      <c r="A10" s="118" t="s">
        <v>1</v>
      </c>
      <c r="C10" s="141" t="s">
        <v>81</v>
      </c>
    </row>
    <row r="11" spans="2:3" ht="15">
      <c r="B11" s="118" t="s">
        <v>78</v>
      </c>
      <c r="C11" s="141" t="s">
        <v>74</v>
      </c>
    </row>
    <row r="12" ht="15">
      <c r="C12" s="141" t="s">
        <v>73</v>
      </c>
    </row>
    <row r="13" ht="15">
      <c r="C13" s="141" t="s">
        <v>75</v>
      </c>
    </row>
    <row r="14" spans="2:3" ht="15">
      <c r="B14" s="118" t="s">
        <v>79</v>
      </c>
      <c r="C14" s="141" t="s">
        <v>76</v>
      </c>
    </row>
    <row r="15" spans="2:3" ht="15">
      <c r="B15" s="118" t="s">
        <v>80</v>
      </c>
      <c r="C15" s="141" t="s">
        <v>77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 SNUGGS</cp:lastModifiedBy>
  <cp:lastPrinted>2013-06-20T06:39:41Z</cp:lastPrinted>
  <dcterms:created xsi:type="dcterms:W3CDTF">2011-10-27T10:53:19Z</dcterms:created>
  <dcterms:modified xsi:type="dcterms:W3CDTF">2013-06-20T06:39:58Z</dcterms:modified>
  <cp:category/>
  <cp:version/>
  <cp:contentType/>
  <cp:contentStatus/>
</cp:coreProperties>
</file>